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стоимость" sheetId="8" r:id="rId8"/>
  </sheets>
  <definedNames>
    <definedName name="_GoBack" localSheetId="1">'2 день'!#REF!</definedName>
    <definedName name="_GoBack" localSheetId="3">'4 день'!#REF!</definedName>
    <definedName name="_GoBack" localSheetId="6">'7 день'!#REF!</definedName>
  </definedNames>
  <calcPr fullCalcOnLoad="1"/>
</workbook>
</file>

<file path=xl/sharedStrings.xml><?xml version="1.0" encoding="utf-8"?>
<sst xmlns="http://schemas.openxmlformats.org/spreadsheetml/2006/main" count="325" uniqueCount="166">
  <si>
    <t>№ рецептуры</t>
  </si>
  <si>
    <t>Наименование блюд</t>
  </si>
  <si>
    <t>Выход готового блюда, г</t>
  </si>
  <si>
    <t>5.Хлеб ржаной</t>
  </si>
  <si>
    <t>День 3</t>
  </si>
  <si>
    <t>День 6</t>
  </si>
  <si>
    <t>День 5</t>
  </si>
  <si>
    <t>4.Хлеб пшеничный</t>
  </si>
  <si>
    <t>День 2</t>
  </si>
  <si>
    <t>43-04</t>
  </si>
  <si>
    <t>масло растительное</t>
  </si>
  <si>
    <t>масло сливочное</t>
  </si>
  <si>
    <t>соль</t>
  </si>
  <si>
    <t>хлеб пшеничный</t>
  </si>
  <si>
    <t>молоко</t>
  </si>
  <si>
    <t xml:space="preserve">масло сливочное </t>
  </si>
  <si>
    <t xml:space="preserve">соль йодированная </t>
  </si>
  <si>
    <t xml:space="preserve">морковь </t>
  </si>
  <si>
    <t xml:space="preserve">лук репчатый </t>
  </si>
  <si>
    <t>морковь</t>
  </si>
  <si>
    <t>сахар</t>
  </si>
  <si>
    <t xml:space="preserve">томат паста </t>
  </si>
  <si>
    <t>творог</t>
  </si>
  <si>
    <t xml:space="preserve">Сахар </t>
  </si>
  <si>
    <t>соль йодированная</t>
  </si>
  <si>
    <t>5.Хлеб пшеничный</t>
  </si>
  <si>
    <t>мука пшеничная</t>
  </si>
  <si>
    <t>6.Хлеб ржаной</t>
  </si>
  <si>
    <t>брутто</t>
  </si>
  <si>
    <t>нетто</t>
  </si>
  <si>
    <t xml:space="preserve">Чай </t>
  </si>
  <si>
    <t>520-04</t>
  </si>
  <si>
    <t>печень говяжья</t>
  </si>
  <si>
    <t>Масло сливочное</t>
  </si>
  <si>
    <t>сметана</t>
  </si>
  <si>
    <t>томатная паста</t>
  </si>
  <si>
    <t xml:space="preserve">Яйцо </t>
  </si>
  <si>
    <t xml:space="preserve">Молоко </t>
  </si>
  <si>
    <t xml:space="preserve">Соль йодированная </t>
  </si>
  <si>
    <t>Сахар</t>
  </si>
  <si>
    <t xml:space="preserve">масло растительное </t>
  </si>
  <si>
    <t>Хлеб пшеничный</t>
  </si>
  <si>
    <t>Мука пшеничная</t>
  </si>
  <si>
    <t>Сметана</t>
  </si>
  <si>
    <t>Масло растительное</t>
  </si>
  <si>
    <t>лук репчатый</t>
  </si>
  <si>
    <t>День 4</t>
  </si>
  <si>
    <t>картофель</t>
  </si>
  <si>
    <t>Капуста белокач.</t>
  </si>
  <si>
    <t>Морковь</t>
  </si>
  <si>
    <t>Лук репчатый</t>
  </si>
  <si>
    <t>Томатное паста</t>
  </si>
  <si>
    <t>Лимонная кислота</t>
  </si>
  <si>
    <t xml:space="preserve">картофель </t>
  </si>
  <si>
    <t xml:space="preserve">цикорий-какао </t>
  </si>
  <si>
    <t xml:space="preserve">молоко </t>
  </si>
  <si>
    <t xml:space="preserve">сахар </t>
  </si>
  <si>
    <t xml:space="preserve">соль </t>
  </si>
  <si>
    <t xml:space="preserve">сухофрукты </t>
  </si>
  <si>
    <t xml:space="preserve">лимонная кислота </t>
  </si>
  <si>
    <t>6.Хлеб пшеничный</t>
  </si>
  <si>
    <t>7.Хлеб ржаной</t>
  </si>
  <si>
    <t>День 7</t>
  </si>
  <si>
    <t>томат паста</t>
  </si>
  <si>
    <t>Сухари</t>
  </si>
  <si>
    <t>510-03</t>
  </si>
  <si>
    <t>Молоко или вода</t>
  </si>
  <si>
    <t>яйца</t>
  </si>
  <si>
    <t>200</t>
  </si>
  <si>
    <t>60</t>
  </si>
  <si>
    <t>120</t>
  </si>
  <si>
    <t>50</t>
  </si>
  <si>
    <t>1.Салат из белокачанной капусты</t>
  </si>
  <si>
    <t>капуста</t>
  </si>
  <si>
    <t>лимонная кислота</t>
  </si>
  <si>
    <t>4.Картофельное пюре</t>
  </si>
  <si>
    <t>4.Какао на молоке витам</t>
  </si>
  <si>
    <t>3.Компот из смеси сухофруктов</t>
  </si>
  <si>
    <t>61-13</t>
  </si>
  <si>
    <t>1. Салат из моркови с зел.горошком</t>
  </si>
  <si>
    <t>зел горошек</t>
  </si>
  <si>
    <t>Свекла</t>
  </si>
  <si>
    <t>Обед</t>
  </si>
  <si>
    <t>138-04</t>
  </si>
  <si>
    <t>2. Суп картофельный с крупой</t>
  </si>
  <si>
    <t>картофельный</t>
  </si>
  <si>
    <t xml:space="preserve">рис </t>
  </si>
  <si>
    <t xml:space="preserve">5.Кофейный напиток на молоке </t>
  </si>
  <si>
    <t>кофейный</t>
  </si>
  <si>
    <t>1. Икра свекольная</t>
  </si>
  <si>
    <t>свекла</t>
  </si>
  <si>
    <t>132-04</t>
  </si>
  <si>
    <t>крупа</t>
  </si>
  <si>
    <t>огурцы соленые</t>
  </si>
  <si>
    <t>3.Омлет с сыром</t>
  </si>
  <si>
    <t>сыр</t>
  </si>
  <si>
    <t>50-16</t>
  </si>
  <si>
    <t>1. Салат из зеленого горошка</t>
  </si>
  <si>
    <t>яйцо</t>
  </si>
  <si>
    <t>горошек зеленый</t>
  </si>
  <si>
    <t>492-04</t>
  </si>
  <si>
    <t>3.Плов из птицы</t>
  </si>
  <si>
    <t>мясо птицы (грудка)</t>
  </si>
  <si>
    <t xml:space="preserve">Крупа рисовая </t>
  </si>
  <si>
    <t xml:space="preserve">4. Сок </t>
  </si>
  <si>
    <t>7. Кондитерские изделия</t>
  </si>
  <si>
    <t xml:space="preserve">1.Салат из соленых огурцов с луком </t>
  </si>
  <si>
    <t xml:space="preserve">огурец соленый </t>
  </si>
  <si>
    <t xml:space="preserve">лук </t>
  </si>
  <si>
    <t>109-04</t>
  </si>
  <si>
    <t>2.Борщ  со сметаной</t>
  </si>
  <si>
    <t>Капуста свежая</t>
  </si>
  <si>
    <t xml:space="preserve">3.Биточки из говяд. </t>
  </si>
  <si>
    <t>Мясо</t>
  </si>
  <si>
    <t>7.Хлеб пшеничный</t>
  </si>
  <si>
    <t>155-04</t>
  </si>
  <si>
    <t>1.Суп  с клецками</t>
  </si>
  <si>
    <t>548-04</t>
  </si>
  <si>
    <t>Клецки</t>
  </si>
  <si>
    <t>Мясо говядина</t>
  </si>
  <si>
    <t>1. Салат из моркови с черносливом</t>
  </si>
  <si>
    <t>чернослив</t>
  </si>
  <si>
    <t>2. Суп с крупой и  фрикадельками</t>
  </si>
  <si>
    <t>Фрикадельки</t>
  </si>
  <si>
    <t>мясо говядины</t>
  </si>
  <si>
    <t>3.Сырники из творога</t>
  </si>
  <si>
    <t>молоко сгущенное</t>
  </si>
  <si>
    <t>2. Суп-лапша домашняя</t>
  </si>
  <si>
    <t>2. Рассольник ленинградский со см</t>
  </si>
  <si>
    <t>№ дня</t>
  </si>
  <si>
    <t>за 10 дней</t>
  </si>
  <si>
    <t>средняя за 1</t>
  </si>
  <si>
    <t>3.Чай с молоком</t>
  </si>
  <si>
    <t>4.Каша ячневая вязкая</t>
  </si>
  <si>
    <t>крупа ячневая</t>
  </si>
  <si>
    <t>245-16</t>
  </si>
  <si>
    <t>451+04</t>
  </si>
  <si>
    <t>54-10м-22</t>
  </si>
  <si>
    <t>2. Капуста тушенная с мясом</t>
  </si>
  <si>
    <t>3.Рыба запеченная</t>
  </si>
  <si>
    <t>90</t>
  </si>
  <si>
    <t>3.Сок</t>
  </si>
  <si>
    <t>250</t>
  </si>
  <si>
    <t>250/5</t>
  </si>
  <si>
    <t>250/50</t>
  </si>
  <si>
    <t>250/25</t>
  </si>
  <si>
    <t>180/40</t>
  </si>
  <si>
    <t>148-04</t>
  </si>
  <si>
    <t>549-04</t>
  </si>
  <si>
    <t>75/150</t>
  </si>
  <si>
    <t>195/5</t>
  </si>
  <si>
    <t>309-13</t>
  </si>
  <si>
    <t>468-04</t>
  </si>
  <si>
    <t>3.Оладьи из печени</t>
  </si>
  <si>
    <t>250/10</t>
  </si>
  <si>
    <t>135-04</t>
  </si>
  <si>
    <t>2. Суп из овощей со сметаной</t>
  </si>
  <si>
    <t>36</t>
  </si>
  <si>
    <t>45</t>
  </si>
  <si>
    <t>6. Фрукты свежие груша</t>
  </si>
  <si>
    <t>7.Фрукты свежие банан</t>
  </si>
  <si>
    <t>8. Фрукты свежие мандарин</t>
  </si>
  <si>
    <t>7. Фрукты мандарин</t>
  </si>
  <si>
    <t>Стоимость обед с 12 лет.</t>
  </si>
  <si>
    <t>себестоимость</t>
  </si>
  <si>
    <t>рыба (горбуша)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</si>
</sst>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&quot; &quot;??/16"/>
    <numFmt numFmtId="177" formatCode="#&quot; &quot;???/???"/>
    <numFmt numFmtId="178" formatCode="[$-FC19]d\ mmmm\ yyyy\ &quot;г.&quot;"/>
    <numFmt numFmtId="179" formatCode="#&quot; &quot;?/4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49" fontId="45" fillId="0" borderId="16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vertical="top" wrapText="1"/>
    </xf>
    <xf numFmtId="49" fontId="0" fillId="0" borderId="14" xfId="0" applyNumberFormat="1" applyBorder="1" applyAlignment="1">
      <alignment horizontal="center" vertical="top" wrapText="1"/>
    </xf>
    <xf numFmtId="181" fontId="0" fillId="0" borderId="17" xfId="0" applyNumberFormat="1" applyBorder="1" applyAlignment="1">
      <alignment vertical="top" wrapText="1"/>
    </xf>
    <xf numFmtId="181" fontId="0" fillId="0" borderId="18" xfId="0" applyNumberFormat="1" applyBorder="1" applyAlignment="1">
      <alignment vertical="top" wrapText="1"/>
    </xf>
    <xf numFmtId="0" fontId="45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5" fillId="0" borderId="14" xfId="0" applyFont="1" applyBorder="1" applyAlignment="1" quotePrefix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1" fontId="0" fillId="0" borderId="14" xfId="0" applyNumberFormat="1" applyFont="1" applyBorder="1" applyAlignment="1">
      <alignment vertical="top" wrapText="1"/>
    </xf>
    <xf numFmtId="0" fontId="0" fillId="0" borderId="24" xfId="0" applyBorder="1" applyAlignment="1">
      <alignment/>
    </xf>
    <xf numFmtId="181" fontId="0" fillId="0" borderId="14" xfId="0" applyNumberFormat="1" applyBorder="1" applyAlignment="1">
      <alignment vertical="top" wrapText="1"/>
    </xf>
    <xf numFmtId="181" fontId="0" fillId="0" borderId="25" xfId="0" applyNumberFormat="1" applyBorder="1" applyAlignment="1">
      <alignment vertical="top" wrapText="1"/>
    </xf>
    <xf numFmtId="181" fontId="0" fillId="0" borderId="26" xfId="0" applyNumberFormat="1" applyBorder="1" applyAlignment="1">
      <alignment vertical="top" wrapText="1"/>
    </xf>
    <xf numFmtId="0" fontId="35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0" xfId="0" applyAlignment="1">
      <alignment/>
    </xf>
    <xf numFmtId="0" fontId="48" fillId="0" borderId="14" xfId="0" applyFont="1" applyBorder="1" applyAlignment="1">
      <alignment/>
    </xf>
    <xf numFmtId="49" fontId="47" fillId="0" borderId="14" xfId="0" applyNumberFormat="1" applyFont="1" applyBorder="1" applyAlignment="1">
      <alignment horizontal="center"/>
    </xf>
    <xf numFmtId="0" fontId="48" fillId="0" borderId="23" xfId="0" applyFont="1" applyBorder="1" applyAlignment="1">
      <alignment/>
    </xf>
    <xf numFmtId="0" fontId="47" fillId="0" borderId="14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49" fontId="48" fillId="0" borderId="23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49" fontId="48" fillId="0" borderId="23" xfId="0" applyNumberFormat="1" applyFont="1" applyBorder="1" applyAlignment="1">
      <alignment/>
    </xf>
    <xf numFmtId="0" fontId="49" fillId="0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48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Border="1" applyAlignment="1">
      <alignment horizontal="center"/>
    </xf>
    <xf numFmtId="49" fontId="48" fillId="0" borderId="23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3" xfId="0" applyFont="1" applyBorder="1" applyAlignment="1">
      <alignment horizontal="left"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45" fillId="0" borderId="28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2" fontId="35" fillId="0" borderId="27" xfId="0" applyNumberFormat="1" applyFont="1" applyBorder="1" applyAlignment="1">
      <alignment/>
    </xf>
    <xf numFmtId="181" fontId="0" fillId="0" borderId="13" xfId="0" applyNumberFormat="1" applyBorder="1" applyAlignment="1">
      <alignment vertical="top" wrapText="1"/>
    </xf>
    <xf numFmtId="2" fontId="48" fillId="0" borderId="24" xfId="0" applyNumberFormat="1" applyFont="1" applyBorder="1" applyAlignment="1">
      <alignment horizontal="center"/>
    </xf>
    <xf numFmtId="2" fontId="48" fillId="0" borderId="24" xfId="0" applyNumberFormat="1" applyFont="1" applyBorder="1" applyAlignment="1">
      <alignment/>
    </xf>
    <xf numFmtId="0" fontId="48" fillId="0" borderId="27" xfId="0" applyFont="1" applyFill="1" applyBorder="1" applyAlignment="1">
      <alignment/>
    </xf>
    <xf numFmtId="2" fontId="35" fillId="0" borderId="27" xfId="0" applyNumberFormat="1" applyFont="1" applyFill="1" applyBorder="1" applyAlignment="1">
      <alignment/>
    </xf>
    <xf numFmtId="181" fontId="0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2" fontId="48" fillId="0" borderId="24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top" wrapText="1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50" fillId="0" borderId="27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9">
      <selection activeCell="M13" sqref="M13"/>
    </sheetView>
  </sheetViews>
  <sheetFormatPr defaultColWidth="9.140625" defaultRowHeight="15"/>
  <cols>
    <col min="1" max="1" width="10.00390625" style="24" customWidth="1"/>
    <col min="2" max="2" width="31.7109375" style="24" customWidth="1"/>
    <col min="3" max="3" width="16.7109375" style="8" customWidth="1"/>
    <col min="4" max="4" width="19.7109375" style="24" customWidth="1"/>
    <col min="5" max="5" width="19.7109375" style="26" customWidth="1"/>
    <col min="6" max="16384" width="9.140625" style="24" customWidth="1"/>
  </cols>
  <sheetData>
    <row r="1" spans="1:8" ht="45.75" thickBot="1">
      <c r="A1" s="3" t="s">
        <v>0</v>
      </c>
      <c r="B1" s="14" t="s">
        <v>1</v>
      </c>
      <c r="C1" s="21" t="s">
        <v>2</v>
      </c>
      <c r="D1" s="13" t="s">
        <v>28</v>
      </c>
      <c r="E1" s="72" t="s">
        <v>29</v>
      </c>
      <c r="F1" s="74"/>
      <c r="G1" s="74"/>
      <c r="H1" s="74"/>
    </row>
    <row r="2" spans="1:8" ht="15">
      <c r="A2" s="44"/>
      <c r="B2" s="47" t="s">
        <v>82</v>
      </c>
      <c r="C2" s="45"/>
      <c r="D2" s="44"/>
      <c r="E2" s="73"/>
      <c r="F2" s="74"/>
      <c r="G2" s="75"/>
      <c r="H2" s="75"/>
    </row>
    <row r="3" spans="1:8" ht="15">
      <c r="A3" s="27" t="s">
        <v>9</v>
      </c>
      <c r="B3" s="27" t="s">
        <v>72</v>
      </c>
      <c r="C3" s="48" t="s">
        <v>69</v>
      </c>
      <c r="D3" s="29"/>
      <c r="E3" s="42"/>
      <c r="F3" s="74"/>
      <c r="G3" s="75"/>
      <c r="H3" s="75"/>
    </row>
    <row r="4" spans="1:8" ht="15">
      <c r="A4" s="46"/>
      <c r="B4" s="46" t="s">
        <v>73</v>
      </c>
      <c r="C4" s="49"/>
      <c r="D4" s="29">
        <v>0.0594</v>
      </c>
      <c r="E4" s="42">
        <v>47.4</v>
      </c>
      <c r="F4" s="74">
        <v>30</v>
      </c>
      <c r="G4" s="75">
        <f>SUM(D4*F4)</f>
        <v>1.782</v>
      </c>
      <c r="H4" s="75"/>
    </row>
    <row r="5" spans="1:8" ht="15">
      <c r="A5" s="46"/>
      <c r="B5" s="46" t="s">
        <v>19</v>
      </c>
      <c r="C5" s="49"/>
      <c r="D5" s="29">
        <v>0.0078</v>
      </c>
      <c r="E5" s="42">
        <v>6</v>
      </c>
      <c r="F5" s="74">
        <v>34</v>
      </c>
      <c r="G5" s="75">
        <f aca="true" t="shared" si="0" ref="G5:G36">SUM(D5*F5)</f>
        <v>0.2652</v>
      </c>
      <c r="H5" s="75"/>
    </row>
    <row r="6" spans="1:8" ht="15">
      <c r="A6" s="46"/>
      <c r="B6" s="46" t="s">
        <v>74</v>
      </c>
      <c r="C6" s="49"/>
      <c r="D6" s="29">
        <v>0.00018</v>
      </c>
      <c r="E6" s="42">
        <v>0.18</v>
      </c>
      <c r="F6" s="74">
        <v>351</v>
      </c>
      <c r="G6" s="75">
        <f t="shared" si="0"/>
        <v>0.06318</v>
      </c>
      <c r="H6" s="75"/>
    </row>
    <row r="7" spans="1:8" ht="15">
      <c r="A7" s="46"/>
      <c r="B7" s="46" t="s">
        <v>20</v>
      </c>
      <c r="C7" s="49"/>
      <c r="D7" s="29">
        <v>0.003</v>
      </c>
      <c r="E7" s="42">
        <v>3</v>
      </c>
      <c r="F7" s="74">
        <v>79</v>
      </c>
      <c r="G7" s="75">
        <f t="shared" si="0"/>
        <v>0.23700000000000002</v>
      </c>
      <c r="H7" s="75"/>
    </row>
    <row r="8" spans="1:8" ht="15">
      <c r="A8" s="46"/>
      <c r="B8" s="46" t="s">
        <v>10</v>
      </c>
      <c r="C8" s="49"/>
      <c r="D8" s="29">
        <v>0.003</v>
      </c>
      <c r="E8" s="42">
        <v>3</v>
      </c>
      <c r="F8" s="74">
        <v>146.74</v>
      </c>
      <c r="G8" s="75">
        <f t="shared" si="0"/>
        <v>0.44022000000000006</v>
      </c>
      <c r="H8" s="75"/>
    </row>
    <row r="9" spans="1:8" ht="15">
      <c r="A9" s="46"/>
      <c r="B9" s="46" t="s">
        <v>12</v>
      </c>
      <c r="C9" s="49"/>
      <c r="D9" s="29">
        <v>0.001</v>
      </c>
      <c r="E9" s="42">
        <v>1</v>
      </c>
      <c r="F9" s="74">
        <v>20</v>
      </c>
      <c r="G9" s="75">
        <f t="shared" si="0"/>
        <v>0.02</v>
      </c>
      <c r="H9" s="75"/>
    </row>
    <row r="10" spans="1:8" ht="15">
      <c r="A10" s="46"/>
      <c r="B10" s="46"/>
      <c r="C10" s="49"/>
      <c r="D10" s="29"/>
      <c r="E10" s="42"/>
      <c r="F10" s="74"/>
      <c r="G10" s="76">
        <f>SUM(G4:G9)</f>
        <v>2.8076000000000003</v>
      </c>
      <c r="H10" s="76"/>
    </row>
    <row r="11" spans="1:8" ht="15">
      <c r="A11" s="27" t="s">
        <v>83</v>
      </c>
      <c r="B11" s="27" t="s">
        <v>84</v>
      </c>
      <c r="C11" s="48" t="s">
        <v>142</v>
      </c>
      <c r="D11" s="29"/>
      <c r="E11" s="42"/>
      <c r="F11" s="74"/>
      <c r="G11" s="75"/>
      <c r="H11" s="75"/>
    </row>
    <row r="12" spans="1:8" ht="15">
      <c r="A12" s="46"/>
      <c r="B12" s="46" t="s">
        <v>85</v>
      </c>
      <c r="C12" s="49"/>
      <c r="D12" s="29">
        <v>0.1</v>
      </c>
      <c r="E12" s="42">
        <v>75</v>
      </c>
      <c r="F12" s="74">
        <v>28</v>
      </c>
      <c r="G12" s="75">
        <f t="shared" si="0"/>
        <v>2.8000000000000003</v>
      </c>
      <c r="H12" s="75"/>
    </row>
    <row r="13" spans="1:8" ht="15">
      <c r="A13" s="46"/>
      <c r="B13" s="46" t="s">
        <v>86</v>
      </c>
      <c r="C13" s="49"/>
      <c r="D13" s="29">
        <v>0.005</v>
      </c>
      <c r="E13" s="42">
        <v>5</v>
      </c>
      <c r="F13" s="74">
        <v>95</v>
      </c>
      <c r="G13" s="75">
        <f t="shared" si="0"/>
        <v>0.47500000000000003</v>
      </c>
      <c r="H13" s="75"/>
    </row>
    <row r="14" spans="1:8" ht="15">
      <c r="A14" s="46"/>
      <c r="B14" s="46" t="s">
        <v>19</v>
      </c>
      <c r="C14" s="49"/>
      <c r="D14" s="29">
        <v>0.013</v>
      </c>
      <c r="E14" s="42">
        <v>10</v>
      </c>
      <c r="F14" s="74">
        <v>34</v>
      </c>
      <c r="G14" s="75">
        <f t="shared" si="0"/>
        <v>0.442</v>
      </c>
      <c r="H14" s="75"/>
    </row>
    <row r="15" spans="1:8" ht="15">
      <c r="A15" s="46"/>
      <c r="B15" s="46" t="s">
        <v>45</v>
      </c>
      <c r="C15" s="49"/>
      <c r="D15" s="29">
        <v>0.012</v>
      </c>
      <c r="E15" s="42">
        <v>10</v>
      </c>
      <c r="F15" s="74">
        <v>35</v>
      </c>
      <c r="G15" s="75">
        <f t="shared" si="0"/>
        <v>0.42</v>
      </c>
      <c r="H15" s="75"/>
    </row>
    <row r="16" spans="1:8" ht="15">
      <c r="A16" s="46"/>
      <c r="B16" s="46" t="s">
        <v>11</v>
      </c>
      <c r="C16" s="49"/>
      <c r="D16" s="29">
        <v>0.003</v>
      </c>
      <c r="E16" s="42">
        <v>3</v>
      </c>
      <c r="F16" s="74">
        <v>675</v>
      </c>
      <c r="G16" s="75">
        <f t="shared" si="0"/>
        <v>2.025</v>
      </c>
      <c r="H16" s="75"/>
    </row>
    <row r="17" spans="1:8" ht="15">
      <c r="A17" s="46"/>
      <c r="B17" s="46" t="s">
        <v>12</v>
      </c>
      <c r="C17" s="49"/>
      <c r="D17" s="29">
        <v>0.0015</v>
      </c>
      <c r="E17" s="42">
        <v>1.5</v>
      </c>
      <c r="F17" s="74">
        <v>20</v>
      </c>
      <c r="G17" s="75">
        <f t="shared" si="0"/>
        <v>0.03</v>
      </c>
      <c r="H17" s="75"/>
    </row>
    <row r="18" spans="1:8" ht="15">
      <c r="A18" s="46"/>
      <c r="B18" s="46"/>
      <c r="C18" s="49"/>
      <c r="D18" s="29"/>
      <c r="E18" s="42"/>
      <c r="F18" s="74"/>
      <c r="G18" s="76">
        <f>SUM(G12:G17)</f>
        <v>6.192000000000001</v>
      </c>
      <c r="H18" s="76"/>
    </row>
    <row r="19" spans="1:8" ht="15">
      <c r="A19" s="27" t="s">
        <v>135</v>
      </c>
      <c r="B19" s="27" t="s">
        <v>139</v>
      </c>
      <c r="C19" s="48" t="s">
        <v>140</v>
      </c>
      <c r="D19" s="29"/>
      <c r="E19" s="42"/>
      <c r="F19" s="74"/>
      <c r="G19" s="75"/>
      <c r="H19" s="75"/>
    </row>
    <row r="20" spans="1:8" ht="15">
      <c r="A20" s="46"/>
      <c r="B20" s="46" t="s">
        <v>165</v>
      </c>
      <c r="C20" s="49"/>
      <c r="D20" s="29">
        <v>0.156</v>
      </c>
      <c r="E20" s="42">
        <v>106.2</v>
      </c>
      <c r="F20" s="74">
        <v>470</v>
      </c>
      <c r="G20" s="75">
        <f t="shared" si="0"/>
        <v>73.32</v>
      </c>
      <c r="H20" s="75"/>
    </row>
    <row r="21" spans="1:8" ht="15">
      <c r="A21" s="46"/>
      <c r="B21" s="46" t="s">
        <v>17</v>
      </c>
      <c r="C21" s="49"/>
      <c r="D21" s="29"/>
      <c r="E21" s="42"/>
      <c r="F21" s="74"/>
      <c r="G21" s="75">
        <f t="shared" si="0"/>
        <v>0</v>
      </c>
      <c r="H21" s="75"/>
    </row>
    <row r="22" spans="1:8" ht="15">
      <c r="A22" s="46"/>
      <c r="B22" s="46" t="s">
        <v>18</v>
      </c>
      <c r="C22" s="49"/>
      <c r="D22" s="29"/>
      <c r="E22" s="42"/>
      <c r="F22" s="74"/>
      <c r="G22" s="75">
        <f t="shared" si="0"/>
        <v>0</v>
      </c>
      <c r="H22" s="75"/>
    </row>
    <row r="23" spans="1:8" ht="15">
      <c r="A23" s="46"/>
      <c r="B23" s="46" t="s">
        <v>40</v>
      </c>
      <c r="C23" s="49"/>
      <c r="D23" s="29">
        <v>0.0036</v>
      </c>
      <c r="E23" s="42">
        <v>3.6</v>
      </c>
      <c r="F23" s="74">
        <v>146.74</v>
      </c>
      <c r="G23" s="75">
        <f t="shared" si="0"/>
        <v>0.5282640000000001</v>
      </c>
      <c r="H23" s="75"/>
    </row>
    <row r="24" spans="1:8" ht="15">
      <c r="A24" s="46"/>
      <c r="B24" s="46" t="s">
        <v>16</v>
      </c>
      <c r="C24" s="49"/>
      <c r="D24" s="29">
        <v>0.0015</v>
      </c>
      <c r="E24" s="42">
        <v>1.5</v>
      </c>
      <c r="F24" s="74">
        <v>20</v>
      </c>
      <c r="G24" s="75">
        <f t="shared" si="0"/>
        <v>0.03</v>
      </c>
      <c r="H24" s="75"/>
    </row>
    <row r="25" spans="1:8" ht="15">
      <c r="A25" s="46"/>
      <c r="B25" s="46" t="s">
        <v>63</v>
      </c>
      <c r="C25" s="49"/>
      <c r="D25" s="29"/>
      <c r="E25" s="42"/>
      <c r="F25" s="74"/>
      <c r="G25" s="75">
        <f t="shared" si="0"/>
        <v>0</v>
      </c>
      <c r="H25" s="75"/>
    </row>
    <row r="26" spans="1:8" ht="15">
      <c r="A26" s="46"/>
      <c r="B26" s="46" t="s">
        <v>59</v>
      </c>
      <c r="C26" s="49"/>
      <c r="D26" s="29"/>
      <c r="E26" s="42"/>
      <c r="F26" s="74"/>
      <c r="G26" s="75">
        <f t="shared" si="0"/>
        <v>0</v>
      </c>
      <c r="H26" s="75"/>
    </row>
    <row r="27" spans="1:8" ht="15">
      <c r="A27" s="46"/>
      <c r="B27" s="46" t="s">
        <v>26</v>
      </c>
      <c r="C27" s="49"/>
      <c r="D27" s="29">
        <v>0.0054</v>
      </c>
      <c r="E27" s="42">
        <v>5.4</v>
      </c>
      <c r="F27" s="74">
        <v>41</v>
      </c>
      <c r="G27" s="75">
        <f t="shared" si="0"/>
        <v>0.2214</v>
      </c>
      <c r="H27" s="75"/>
    </row>
    <row r="28" spans="1:8" ht="15">
      <c r="A28" s="27" t="s">
        <v>31</v>
      </c>
      <c r="B28" s="27" t="s">
        <v>75</v>
      </c>
      <c r="C28" s="48">
        <v>150</v>
      </c>
      <c r="D28" s="29"/>
      <c r="E28" s="42"/>
      <c r="F28" s="74"/>
      <c r="G28" s="76">
        <f>SUM(G20:G27)</f>
        <v>74.099664</v>
      </c>
      <c r="H28" s="76"/>
    </row>
    <row r="29" spans="1:8" ht="15">
      <c r="A29" s="46"/>
      <c r="B29" s="46" t="s">
        <v>53</v>
      </c>
      <c r="C29" s="49"/>
      <c r="D29" s="29">
        <v>0.1708</v>
      </c>
      <c r="E29" s="42">
        <v>128.28</v>
      </c>
      <c r="F29" s="74">
        <v>28</v>
      </c>
      <c r="G29" s="75">
        <f t="shared" si="0"/>
        <v>4.7824</v>
      </c>
      <c r="H29" s="75"/>
    </row>
    <row r="30" spans="1:8" ht="15">
      <c r="A30" s="46"/>
      <c r="B30" s="46" t="s">
        <v>37</v>
      </c>
      <c r="C30" s="49"/>
      <c r="D30" s="29">
        <v>0.024</v>
      </c>
      <c r="E30" s="42">
        <v>24</v>
      </c>
      <c r="F30" s="74">
        <v>57</v>
      </c>
      <c r="G30" s="75">
        <f t="shared" si="0"/>
        <v>1.368</v>
      </c>
      <c r="H30" s="75"/>
    </row>
    <row r="31" spans="1:8" ht="15">
      <c r="A31" s="46"/>
      <c r="B31" s="46" t="s">
        <v>15</v>
      </c>
      <c r="C31" s="49"/>
      <c r="D31" s="29">
        <v>0.0053</v>
      </c>
      <c r="E31" s="42">
        <v>5.3</v>
      </c>
      <c r="F31" s="74">
        <v>675</v>
      </c>
      <c r="G31" s="75">
        <f t="shared" si="0"/>
        <v>3.5775</v>
      </c>
      <c r="H31" s="75"/>
    </row>
    <row r="32" spans="1:8" ht="15">
      <c r="A32" s="46"/>
      <c r="B32" s="46" t="s">
        <v>57</v>
      </c>
      <c r="C32" s="49"/>
      <c r="D32" s="29">
        <v>0.0015</v>
      </c>
      <c r="E32" s="42">
        <v>1.5</v>
      </c>
      <c r="F32" s="74">
        <v>20</v>
      </c>
      <c r="G32" s="75">
        <f t="shared" si="0"/>
        <v>0.03</v>
      </c>
      <c r="H32" s="75"/>
    </row>
    <row r="33" spans="1:8" ht="15">
      <c r="A33" s="46"/>
      <c r="B33" s="46"/>
      <c r="C33" s="49"/>
      <c r="D33" s="29"/>
      <c r="E33" s="42"/>
      <c r="F33" s="74"/>
      <c r="G33" s="76">
        <f>SUM(G29:G32)</f>
        <v>9.7579</v>
      </c>
      <c r="H33" s="76"/>
    </row>
    <row r="34" spans="1:8" ht="15">
      <c r="A34" s="27"/>
      <c r="B34" s="27" t="s">
        <v>104</v>
      </c>
      <c r="C34" s="48" t="s">
        <v>68</v>
      </c>
      <c r="D34" s="29">
        <v>0.2</v>
      </c>
      <c r="E34" s="42">
        <v>200</v>
      </c>
      <c r="F34" s="74">
        <v>50</v>
      </c>
      <c r="G34" s="76">
        <f t="shared" si="0"/>
        <v>10</v>
      </c>
      <c r="H34" s="76"/>
    </row>
    <row r="35" spans="1:8" ht="15">
      <c r="A35" s="46"/>
      <c r="B35" s="27" t="s">
        <v>60</v>
      </c>
      <c r="C35" s="48" t="s">
        <v>71</v>
      </c>
      <c r="D35" s="29">
        <v>0.05</v>
      </c>
      <c r="E35" s="42">
        <v>50</v>
      </c>
      <c r="F35" s="74">
        <v>47.5</v>
      </c>
      <c r="G35" s="76">
        <f t="shared" si="0"/>
        <v>2.375</v>
      </c>
      <c r="H35" s="76"/>
    </row>
    <row r="36" spans="1:8" ht="15">
      <c r="A36" s="46"/>
      <c r="B36" s="27" t="s">
        <v>61</v>
      </c>
      <c r="C36" s="48" t="s">
        <v>157</v>
      </c>
      <c r="D36" s="29">
        <v>0.036</v>
      </c>
      <c r="E36" s="42">
        <v>36</v>
      </c>
      <c r="F36" s="74">
        <v>56</v>
      </c>
      <c r="G36" s="76">
        <f t="shared" si="0"/>
        <v>2.016</v>
      </c>
      <c r="H36" s="76"/>
    </row>
    <row r="37" spans="1:8" ht="15">
      <c r="A37" s="46"/>
      <c r="B37" s="46"/>
      <c r="C37" s="49"/>
      <c r="D37" s="29"/>
      <c r="E37" s="42"/>
      <c r="F37" s="74"/>
      <c r="G37" s="76">
        <f>SUM(G10+G18+G28+G33+G34+G35+G36)</f>
        <v>107.24816400000002</v>
      </c>
      <c r="H37" s="90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9.140625" defaultRowHeight="15"/>
  <cols>
    <col min="1" max="1" width="10.00390625" style="26" customWidth="1"/>
    <col min="2" max="2" width="32.421875" style="26" customWidth="1"/>
    <col min="3" max="3" width="10.00390625" style="26" customWidth="1"/>
    <col min="4" max="5" width="17.00390625" style="26" customWidth="1"/>
    <col min="6" max="16384" width="9.140625" style="26" customWidth="1"/>
  </cols>
  <sheetData>
    <row r="1" spans="1:8" ht="50.25" customHeight="1" thickBot="1">
      <c r="A1" s="19" t="s">
        <v>0</v>
      </c>
      <c r="B1" s="18" t="s">
        <v>1</v>
      </c>
      <c r="C1" s="1" t="s">
        <v>2</v>
      </c>
      <c r="D1" s="17" t="s">
        <v>28</v>
      </c>
      <c r="E1" s="72" t="s">
        <v>29</v>
      </c>
      <c r="F1" s="74"/>
      <c r="G1" s="74"/>
      <c r="H1" s="74"/>
    </row>
    <row r="2" spans="1:9" ht="15">
      <c r="A2" s="22"/>
      <c r="B2" s="25" t="s">
        <v>8</v>
      </c>
      <c r="C2" s="2"/>
      <c r="D2" s="34"/>
      <c r="E2" s="77"/>
      <c r="F2" s="74"/>
      <c r="G2" s="75"/>
      <c r="H2" s="75"/>
      <c r="I2" s="43"/>
    </row>
    <row r="3" spans="1:8" ht="15">
      <c r="A3" s="46"/>
      <c r="B3" s="50" t="s">
        <v>82</v>
      </c>
      <c r="C3" s="51"/>
      <c r="D3" s="46"/>
      <c r="E3" s="79"/>
      <c r="F3" s="74"/>
      <c r="G3" s="75"/>
      <c r="H3" s="75"/>
    </row>
    <row r="4" spans="1:8" ht="15">
      <c r="A4" s="46"/>
      <c r="B4" s="27" t="s">
        <v>89</v>
      </c>
      <c r="C4" s="28" t="s">
        <v>69</v>
      </c>
      <c r="D4" s="29"/>
      <c r="E4" s="78"/>
      <c r="F4" s="74"/>
      <c r="G4" s="75"/>
      <c r="H4" s="75"/>
    </row>
    <row r="5" spans="1:8" ht="15">
      <c r="A5" s="46"/>
      <c r="B5" s="46" t="s">
        <v>90</v>
      </c>
      <c r="C5" s="46"/>
      <c r="D5" s="46">
        <v>0.0576</v>
      </c>
      <c r="E5" s="51">
        <v>45</v>
      </c>
      <c r="F5" s="74">
        <v>28</v>
      </c>
      <c r="G5" s="75">
        <f>SUM(D5*F5)</f>
        <v>1.6128</v>
      </c>
      <c r="H5" s="75"/>
    </row>
    <row r="6" spans="1:8" ht="15">
      <c r="A6" s="46"/>
      <c r="B6" s="46" t="s">
        <v>45</v>
      </c>
      <c r="C6" s="28"/>
      <c r="D6" s="46">
        <v>0.0126</v>
      </c>
      <c r="E6" s="51">
        <v>10.8</v>
      </c>
      <c r="F6" s="74">
        <v>35</v>
      </c>
      <c r="G6" s="75">
        <f aca="true" t="shared" si="0" ref="G6:G36">SUM(D6*F6)</f>
        <v>0.441</v>
      </c>
      <c r="H6" s="75"/>
    </row>
    <row r="7" spans="1:8" ht="15">
      <c r="A7" s="46"/>
      <c r="B7" s="46" t="s">
        <v>40</v>
      </c>
      <c r="C7" s="46"/>
      <c r="D7" s="46">
        <v>0.0048</v>
      </c>
      <c r="E7" s="51">
        <v>4.8</v>
      </c>
      <c r="F7" s="74">
        <v>146.74</v>
      </c>
      <c r="G7" s="75">
        <f t="shared" si="0"/>
        <v>0.704352</v>
      </c>
      <c r="H7" s="75"/>
    </row>
    <row r="8" spans="1:8" ht="15">
      <c r="A8" s="46"/>
      <c r="B8" s="46" t="s">
        <v>35</v>
      </c>
      <c r="C8" s="46"/>
      <c r="D8" s="46">
        <v>0.007</v>
      </c>
      <c r="E8" s="51">
        <v>7</v>
      </c>
      <c r="F8" s="74">
        <v>149</v>
      </c>
      <c r="G8" s="75">
        <f t="shared" si="0"/>
        <v>1.043</v>
      </c>
      <c r="H8" s="75"/>
    </row>
    <row r="9" spans="1:8" ht="15">
      <c r="A9" s="46"/>
      <c r="B9" s="46" t="s">
        <v>74</v>
      </c>
      <c r="C9" s="46"/>
      <c r="D9" s="46">
        <v>0.00027</v>
      </c>
      <c r="E9" s="51">
        <v>0.27</v>
      </c>
      <c r="F9" s="74">
        <v>351</v>
      </c>
      <c r="G9" s="75">
        <f t="shared" si="0"/>
        <v>0.09477000000000001</v>
      </c>
      <c r="H9" s="75"/>
    </row>
    <row r="10" spans="1:8" ht="15">
      <c r="A10" s="46"/>
      <c r="B10" s="46" t="s">
        <v>20</v>
      </c>
      <c r="C10" s="46"/>
      <c r="D10" s="46">
        <v>0.00072</v>
      </c>
      <c r="E10" s="51">
        <v>0.7</v>
      </c>
      <c r="F10" s="74">
        <v>79</v>
      </c>
      <c r="G10" s="75">
        <f t="shared" si="0"/>
        <v>0.05688000000000001</v>
      </c>
      <c r="H10" s="75"/>
    </row>
    <row r="11" spans="1:8" ht="15">
      <c r="A11" s="46"/>
      <c r="B11" s="46"/>
      <c r="C11" s="46"/>
      <c r="D11" s="46"/>
      <c r="E11" s="51"/>
      <c r="F11" s="74"/>
      <c r="G11" s="76">
        <f>SUM(G5:G10)</f>
        <v>3.952802</v>
      </c>
      <c r="H11" s="76"/>
    </row>
    <row r="12" spans="1:8" ht="15">
      <c r="A12" s="27" t="s">
        <v>155</v>
      </c>
      <c r="B12" s="27" t="s">
        <v>156</v>
      </c>
      <c r="C12" s="28" t="s">
        <v>154</v>
      </c>
      <c r="D12" s="46"/>
      <c r="E12" s="51"/>
      <c r="F12" s="74"/>
      <c r="G12" s="75"/>
      <c r="H12" s="75"/>
    </row>
    <row r="13" spans="1:8" ht="15">
      <c r="A13" s="46"/>
      <c r="B13" s="46" t="s">
        <v>47</v>
      </c>
      <c r="C13" s="46"/>
      <c r="D13" s="46">
        <v>0.067</v>
      </c>
      <c r="E13" s="51">
        <v>50</v>
      </c>
      <c r="F13" s="74">
        <v>28</v>
      </c>
      <c r="G13" s="75">
        <f t="shared" si="0"/>
        <v>1.8760000000000001</v>
      </c>
      <c r="H13" s="75"/>
    </row>
    <row r="14" spans="1:8" ht="15">
      <c r="A14" s="46"/>
      <c r="B14" s="46" t="s">
        <v>99</v>
      </c>
      <c r="C14" s="46"/>
      <c r="D14" s="46">
        <v>0.008</v>
      </c>
      <c r="E14" s="51">
        <v>8</v>
      </c>
      <c r="F14" s="74">
        <v>245.83</v>
      </c>
      <c r="G14" s="75">
        <f t="shared" si="0"/>
        <v>1.9666400000000002</v>
      </c>
      <c r="H14" s="75"/>
    </row>
    <row r="15" spans="1:8" ht="15">
      <c r="A15" s="46"/>
      <c r="B15" s="46" t="s">
        <v>19</v>
      </c>
      <c r="C15" s="46"/>
      <c r="D15" s="46">
        <v>0.013</v>
      </c>
      <c r="E15" s="51">
        <v>10</v>
      </c>
      <c r="F15" s="74">
        <v>34</v>
      </c>
      <c r="G15" s="75">
        <f t="shared" si="0"/>
        <v>0.442</v>
      </c>
      <c r="H15" s="75"/>
    </row>
    <row r="16" spans="1:8" ht="15">
      <c r="A16" s="46"/>
      <c r="B16" s="46" t="s">
        <v>45</v>
      </c>
      <c r="C16" s="46"/>
      <c r="D16" s="46">
        <v>0.012</v>
      </c>
      <c r="E16" s="51">
        <v>10</v>
      </c>
      <c r="F16" s="74">
        <v>35</v>
      </c>
      <c r="G16" s="75">
        <f t="shared" si="0"/>
        <v>0.42</v>
      </c>
      <c r="H16" s="75"/>
    </row>
    <row r="17" spans="1:8" ht="15">
      <c r="A17" s="46"/>
      <c r="B17" s="46" t="s">
        <v>11</v>
      </c>
      <c r="C17" s="46"/>
      <c r="D17" s="46">
        <v>0.005</v>
      </c>
      <c r="E17" s="51">
        <v>5</v>
      </c>
      <c r="F17" s="74">
        <v>675</v>
      </c>
      <c r="G17" s="75">
        <f t="shared" si="0"/>
        <v>3.375</v>
      </c>
      <c r="H17" s="75"/>
    </row>
    <row r="18" spans="1:8" ht="15">
      <c r="A18" s="46"/>
      <c r="B18" s="46" t="s">
        <v>12</v>
      </c>
      <c r="C18" s="46"/>
      <c r="D18" s="46">
        <v>0.0015</v>
      </c>
      <c r="E18" s="51">
        <v>1.5</v>
      </c>
      <c r="F18" s="74">
        <v>20</v>
      </c>
      <c r="G18" s="75">
        <f t="shared" si="0"/>
        <v>0.03</v>
      </c>
      <c r="H18" s="75"/>
    </row>
    <row r="19" spans="1:8" ht="15">
      <c r="A19" s="46"/>
      <c r="B19" s="46" t="s">
        <v>34</v>
      </c>
      <c r="C19" s="46"/>
      <c r="D19" s="46">
        <v>0.01</v>
      </c>
      <c r="E19" s="51">
        <v>10</v>
      </c>
      <c r="F19" s="74">
        <v>275</v>
      </c>
      <c r="G19" s="75">
        <f t="shared" si="0"/>
        <v>2.75</v>
      </c>
      <c r="H19" s="75"/>
    </row>
    <row r="20" spans="1:8" ht="15">
      <c r="A20" s="46"/>
      <c r="B20" s="46" t="s">
        <v>73</v>
      </c>
      <c r="C20" s="46"/>
      <c r="D20" s="46">
        <v>0.025</v>
      </c>
      <c r="E20" s="51">
        <v>20</v>
      </c>
      <c r="F20" s="74">
        <v>30</v>
      </c>
      <c r="G20" s="75">
        <f t="shared" si="0"/>
        <v>0.75</v>
      </c>
      <c r="H20" s="75"/>
    </row>
    <row r="21" spans="1:8" ht="15">
      <c r="A21" s="64" t="s">
        <v>151</v>
      </c>
      <c r="B21" s="27" t="s">
        <v>94</v>
      </c>
      <c r="C21" s="28" t="s">
        <v>150</v>
      </c>
      <c r="D21" s="46"/>
      <c r="E21" s="51"/>
      <c r="F21" s="74"/>
      <c r="G21" s="76">
        <f>SUM(G13:G20)</f>
        <v>11.60964</v>
      </c>
      <c r="H21" s="76"/>
    </row>
    <row r="22" spans="1:8" ht="15">
      <c r="A22" s="46"/>
      <c r="B22" s="46" t="s">
        <v>36</v>
      </c>
      <c r="C22" s="46"/>
      <c r="D22" s="46">
        <v>0.10643</v>
      </c>
      <c r="E22" s="51">
        <v>106.43</v>
      </c>
      <c r="F22" s="74">
        <v>200</v>
      </c>
      <c r="G22" s="75">
        <f t="shared" si="0"/>
        <v>21.285999999999998</v>
      </c>
      <c r="H22" s="75"/>
    </row>
    <row r="23" spans="1:8" ht="15">
      <c r="A23" s="46"/>
      <c r="B23" s="46" t="s">
        <v>37</v>
      </c>
      <c r="C23" s="46"/>
      <c r="D23" s="46">
        <v>0.07</v>
      </c>
      <c r="E23" s="51">
        <v>70</v>
      </c>
      <c r="F23" s="74">
        <v>57</v>
      </c>
      <c r="G23" s="75">
        <f t="shared" si="0"/>
        <v>3.99</v>
      </c>
      <c r="H23" s="75"/>
    </row>
    <row r="24" spans="1:8" ht="15">
      <c r="A24" s="46"/>
      <c r="B24" s="46" t="s">
        <v>40</v>
      </c>
      <c r="C24" s="46"/>
      <c r="D24" s="46">
        <v>0.007</v>
      </c>
      <c r="E24" s="51">
        <v>7</v>
      </c>
      <c r="F24" s="74">
        <v>146.74</v>
      </c>
      <c r="G24" s="75">
        <f t="shared" si="0"/>
        <v>1.02718</v>
      </c>
      <c r="H24" s="75"/>
    </row>
    <row r="25" spans="1:8" ht="15">
      <c r="A25" s="46"/>
      <c r="B25" s="46" t="s">
        <v>38</v>
      </c>
      <c r="C25" s="46"/>
      <c r="D25" s="46">
        <v>0.0015</v>
      </c>
      <c r="E25" s="51">
        <v>1.5</v>
      </c>
      <c r="F25" s="74">
        <v>20</v>
      </c>
      <c r="G25" s="75">
        <f t="shared" si="0"/>
        <v>0.03</v>
      </c>
      <c r="H25" s="75"/>
    </row>
    <row r="26" spans="1:8" ht="15">
      <c r="A26" s="46"/>
      <c r="B26" s="46" t="s">
        <v>15</v>
      </c>
      <c r="C26" s="46"/>
      <c r="D26" s="46">
        <v>0.005</v>
      </c>
      <c r="E26" s="51">
        <v>5</v>
      </c>
      <c r="F26" s="74">
        <v>675</v>
      </c>
      <c r="G26" s="75">
        <f t="shared" si="0"/>
        <v>3.375</v>
      </c>
      <c r="H26" s="75"/>
    </row>
    <row r="27" spans="1:8" ht="15">
      <c r="A27" s="46"/>
      <c r="B27" s="46" t="s">
        <v>95</v>
      </c>
      <c r="C27" s="46"/>
      <c r="D27" s="46">
        <v>0.046</v>
      </c>
      <c r="E27" s="51">
        <v>45</v>
      </c>
      <c r="F27" s="74">
        <v>560</v>
      </c>
      <c r="G27" s="75">
        <f t="shared" si="0"/>
        <v>25.759999999999998</v>
      </c>
      <c r="H27" s="75"/>
    </row>
    <row r="28" spans="1:8" ht="15">
      <c r="A28" s="46"/>
      <c r="B28" s="27" t="s">
        <v>76</v>
      </c>
      <c r="C28" s="28" t="s">
        <v>68</v>
      </c>
      <c r="D28" s="46"/>
      <c r="E28" s="51"/>
      <c r="F28" s="74"/>
      <c r="G28" s="76">
        <f>SUM(G22:G27)</f>
        <v>55.46818</v>
      </c>
      <c r="H28" s="76"/>
    </row>
    <row r="29" spans="1:8" ht="15">
      <c r="A29" s="46"/>
      <c r="B29" s="46" t="s">
        <v>54</v>
      </c>
      <c r="C29" s="46"/>
      <c r="D29" s="46">
        <v>0.0135</v>
      </c>
      <c r="E29" s="51">
        <v>2</v>
      </c>
      <c r="F29" s="74">
        <v>580</v>
      </c>
      <c r="G29" s="75">
        <f t="shared" si="0"/>
        <v>7.83</v>
      </c>
      <c r="H29" s="75"/>
    </row>
    <row r="30" spans="1:8" ht="15">
      <c r="A30" s="46"/>
      <c r="B30" s="46" t="s">
        <v>55</v>
      </c>
      <c r="C30" s="46"/>
      <c r="D30" s="46">
        <v>0.2</v>
      </c>
      <c r="E30" s="51">
        <v>200</v>
      </c>
      <c r="F30" s="74">
        <v>57</v>
      </c>
      <c r="G30" s="75">
        <f t="shared" si="0"/>
        <v>11.4</v>
      </c>
      <c r="H30" s="75"/>
    </row>
    <row r="31" spans="1:8" ht="15">
      <c r="A31" s="46"/>
      <c r="B31" s="46" t="s">
        <v>20</v>
      </c>
      <c r="C31" s="46"/>
      <c r="D31" s="46">
        <v>0.008</v>
      </c>
      <c r="E31" s="51">
        <v>8</v>
      </c>
      <c r="F31" s="74"/>
      <c r="G31" s="75">
        <f t="shared" si="0"/>
        <v>0</v>
      </c>
      <c r="H31" s="75"/>
    </row>
    <row r="32" spans="1:8" ht="15">
      <c r="A32" s="46"/>
      <c r="B32" s="46"/>
      <c r="C32" s="46"/>
      <c r="D32" s="46"/>
      <c r="E32" s="51"/>
      <c r="F32" s="74"/>
      <c r="G32" s="76">
        <f>SUM(G29:G31)</f>
        <v>19.23</v>
      </c>
      <c r="H32" s="76"/>
    </row>
    <row r="33" spans="1:8" ht="15">
      <c r="A33" s="46"/>
      <c r="B33" s="27" t="s">
        <v>7</v>
      </c>
      <c r="C33" s="28">
        <v>50</v>
      </c>
      <c r="D33" s="46">
        <v>0.05</v>
      </c>
      <c r="E33" s="51">
        <v>50</v>
      </c>
      <c r="F33" s="80">
        <v>47.5</v>
      </c>
      <c r="G33" s="76">
        <f t="shared" si="0"/>
        <v>2.375</v>
      </c>
      <c r="H33" s="76"/>
    </row>
    <row r="34" spans="1:8" ht="15">
      <c r="A34" s="46"/>
      <c r="B34" s="27" t="s">
        <v>3</v>
      </c>
      <c r="C34" s="28">
        <v>36</v>
      </c>
      <c r="D34" s="46">
        <v>0.036</v>
      </c>
      <c r="E34" s="51">
        <v>36</v>
      </c>
      <c r="F34" s="80">
        <v>56</v>
      </c>
      <c r="G34" s="76">
        <f t="shared" si="0"/>
        <v>2.016</v>
      </c>
      <c r="H34" s="76"/>
    </row>
    <row r="35" spans="1:8" ht="15">
      <c r="A35" s="46"/>
      <c r="B35" s="27"/>
      <c r="C35" s="28"/>
      <c r="D35" s="46"/>
      <c r="E35" s="51"/>
      <c r="F35" s="74"/>
      <c r="G35" s="76"/>
      <c r="H35" s="76"/>
    </row>
    <row r="36" spans="1:8" ht="15">
      <c r="A36" s="46"/>
      <c r="B36" s="27" t="s">
        <v>159</v>
      </c>
      <c r="C36" s="28">
        <v>140</v>
      </c>
      <c r="D36" s="46">
        <v>0.14</v>
      </c>
      <c r="E36" s="51">
        <v>140</v>
      </c>
      <c r="F36" s="80">
        <v>170</v>
      </c>
      <c r="G36" s="76">
        <f t="shared" si="0"/>
        <v>23.8</v>
      </c>
      <c r="H36" s="76"/>
    </row>
    <row r="37" spans="1:8" ht="15">
      <c r="A37" s="39"/>
      <c r="B37" s="39"/>
      <c r="C37" s="39"/>
      <c r="D37" s="39"/>
      <c r="E37" s="33"/>
      <c r="F37" s="74"/>
      <c r="G37" s="76"/>
      <c r="H37" s="76"/>
    </row>
    <row r="38" spans="1:8" ht="15">
      <c r="A38" s="39"/>
      <c r="B38" s="58"/>
      <c r="C38" s="39"/>
      <c r="D38" s="39"/>
      <c r="E38" s="33"/>
      <c r="F38" s="74"/>
      <c r="G38" s="81">
        <f>SUM(G11+G21+G28+G32+G33+G34+G36)</f>
        <v>118.451622</v>
      </c>
      <c r="H38" s="76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C38" sqref="C38"/>
    </sheetView>
  </sheetViews>
  <sheetFormatPr defaultColWidth="9.140625" defaultRowHeight="15"/>
  <cols>
    <col min="1" max="1" width="10.00390625" style="24" customWidth="1"/>
    <col min="2" max="2" width="30.28125" style="24" customWidth="1"/>
    <col min="3" max="3" width="10.00390625" style="8" customWidth="1"/>
    <col min="4" max="4" width="15.140625" style="24" customWidth="1"/>
    <col min="5" max="5" width="15.140625" style="26" customWidth="1"/>
    <col min="6" max="16384" width="9.140625" style="24" customWidth="1"/>
  </cols>
  <sheetData>
    <row r="1" spans="1:8" ht="60.75" thickBot="1">
      <c r="A1" s="23" t="s">
        <v>0</v>
      </c>
      <c r="B1" s="14" t="s">
        <v>1</v>
      </c>
      <c r="C1" s="20" t="s">
        <v>2</v>
      </c>
      <c r="D1" s="13" t="s">
        <v>28</v>
      </c>
      <c r="E1" s="72" t="s">
        <v>29</v>
      </c>
      <c r="F1" s="74"/>
      <c r="G1" s="74"/>
      <c r="H1" s="74"/>
    </row>
    <row r="2" spans="1:8" ht="15.75" thickBot="1">
      <c r="A2" s="4"/>
      <c r="B2" s="16" t="s">
        <v>4</v>
      </c>
      <c r="C2" s="9"/>
      <c r="D2" s="32"/>
      <c r="E2" s="82"/>
      <c r="F2" s="74"/>
      <c r="G2" s="74"/>
      <c r="H2" s="74"/>
    </row>
    <row r="3" spans="1:8" ht="15">
      <c r="A3" s="52"/>
      <c r="B3" s="52"/>
      <c r="C3" s="53"/>
      <c r="D3" s="52"/>
      <c r="E3" s="83"/>
      <c r="F3" s="74"/>
      <c r="G3" s="75"/>
      <c r="H3" s="75"/>
    </row>
    <row r="4" spans="1:8" ht="15">
      <c r="A4" s="46"/>
      <c r="B4" s="50" t="s">
        <v>82</v>
      </c>
      <c r="C4" s="54"/>
      <c r="D4" s="46"/>
      <c r="E4" s="51"/>
      <c r="F4" s="74"/>
      <c r="G4" s="75"/>
      <c r="H4" s="75"/>
    </row>
    <row r="5" spans="1:8" ht="15">
      <c r="A5" s="27" t="s">
        <v>96</v>
      </c>
      <c r="B5" s="27" t="s">
        <v>97</v>
      </c>
      <c r="C5" s="48" t="s">
        <v>69</v>
      </c>
      <c r="D5" s="59"/>
      <c r="E5" s="42"/>
      <c r="F5" s="74"/>
      <c r="G5" s="75"/>
      <c r="H5" s="75"/>
    </row>
    <row r="6" spans="1:8" ht="15">
      <c r="A6" s="46"/>
      <c r="B6" s="46" t="s">
        <v>45</v>
      </c>
      <c r="C6" s="54"/>
      <c r="D6" s="59">
        <v>0.0113</v>
      </c>
      <c r="E6" s="42">
        <v>9</v>
      </c>
      <c r="F6" s="74">
        <v>35</v>
      </c>
      <c r="G6" s="75">
        <f>SUM(D6*F6)</f>
        <v>0.39549999999999996</v>
      </c>
      <c r="H6" s="75"/>
    </row>
    <row r="7" spans="1:8" ht="15">
      <c r="A7" s="46"/>
      <c r="B7" s="46" t="s">
        <v>98</v>
      </c>
      <c r="C7" s="54"/>
      <c r="D7" s="59">
        <v>0.012</v>
      </c>
      <c r="E7" s="42">
        <v>12</v>
      </c>
      <c r="F7" s="74">
        <v>200</v>
      </c>
      <c r="G7" s="75">
        <f aca="true" t="shared" si="0" ref="G7:G38">SUM(D7*F7)</f>
        <v>2.4</v>
      </c>
      <c r="H7" s="75"/>
    </row>
    <row r="8" spans="1:8" ht="15">
      <c r="A8" s="46"/>
      <c r="B8" s="46" t="s">
        <v>99</v>
      </c>
      <c r="C8" s="54"/>
      <c r="D8" s="59">
        <v>0.03</v>
      </c>
      <c r="E8" s="42">
        <v>30</v>
      </c>
      <c r="F8" s="74">
        <v>245.83</v>
      </c>
      <c r="G8" s="75">
        <f t="shared" si="0"/>
        <v>7.3749</v>
      </c>
      <c r="H8" s="75"/>
    </row>
    <row r="9" spans="1:8" ht="15">
      <c r="A9" s="46"/>
      <c r="B9" s="46" t="s">
        <v>12</v>
      </c>
      <c r="C9" s="54"/>
      <c r="D9" s="59">
        <v>0.0005</v>
      </c>
      <c r="E9" s="42">
        <v>0.5</v>
      </c>
      <c r="F9" s="74">
        <v>20</v>
      </c>
      <c r="G9" s="75">
        <f t="shared" si="0"/>
        <v>0.01</v>
      </c>
      <c r="H9" s="75"/>
    </row>
    <row r="10" spans="1:8" ht="15">
      <c r="A10" s="46"/>
      <c r="B10" s="46" t="s">
        <v>10</v>
      </c>
      <c r="C10" s="54"/>
      <c r="D10" s="59">
        <v>0.004</v>
      </c>
      <c r="E10" s="42">
        <v>4</v>
      </c>
      <c r="F10" s="74">
        <v>146.74</v>
      </c>
      <c r="G10" s="75">
        <f t="shared" si="0"/>
        <v>0.58696</v>
      </c>
      <c r="H10" s="75"/>
    </row>
    <row r="11" spans="1:8" ht="15">
      <c r="A11" s="46"/>
      <c r="B11" s="46"/>
      <c r="C11" s="54"/>
      <c r="D11" s="59"/>
      <c r="E11" s="42"/>
      <c r="F11" s="74"/>
      <c r="G11" s="76">
        <f>SUM(G6:G10)</f>
        <v>10.76736</v>
      </c>
      <c r="H11" s="76"/>
    </row>
    <row r="12" spans="1:8" ht="15">
      <c r="A12" s="27" t="s">
        <v>147</v>
      </c>
      <c r="B12" s="27" t="s">
        <v>127</v>
      </c>
      <c r="C12" s="48">
        <v>250</v>
      </c>
      <c r="D12" s="59"/>
      <c r="E12" s="42"/>
      <c r="F12" s="74"/>
      <c r="G12" s="75"/>
      <c r="H12" s="75"/>
    </row>
    <row r="13" spans="1:8" ht="15">
      <c r="A13" s="46" t="s">
        <v>148</v>
      </c>
      <c r="B13" s="46" t="s">
        <v>26</v>
      </c>
      <c r="C13" s="54"/>
      <c r="D13" s="59">
        <v>0.0187</v>
      </c>
      <c r="E13" s="42">
        <v>18.7</v>
      </c>
      <c r="F13" s="74">
        <v>41</v>
      </c>
      <c r="G13" s="75">
        <f t="shared" si="0"/>
        <v>0.7667</v>
      </c>
      <c r="H13" s="75"/>
    </row>
    <row r="14" spans="1:8" ht="15">
      <c r="A14" s="46"/>
      <c r="B14" s="46" t="s">
        <v>67</v>
      </c>
      <c r="C14" s="54"/>
      <c r="D14" s="59">
        <v>0.005</v>
      </c>
      <c r="E14" s="42">
        <v>5</v>
      </c>
      <c r="F14" s="74">
        <v>200</v>
      </c>
      <c r="G14" s="75">
        <f t="shared" si="0"/>
        <v>1</v>
      </c>
      <c r="H14" s="75"/>
    </row>
    <row r="15" spans="1:8" ht="15">
      <c r="A15" s="46"/>
      <c r="B15" s="46" t="s">
        <v>19</v>
      </c>
      <c r="C15" s="54"/>
      <c r="D15" s="59">
        <v>0.012</v>
      </c>
      <c r="E15" s="42">
        <v>10</v>
      </c>
      <c r="F15" s="74">
        <v>34</v>
      </c>
      <c r="G15" s="75">
        <f t="shared" si="0"/>
        <v>0.40800000000000003</v>
      </c>
      <c r="H15" s="75"/>
    </row>
    <row r="16" spans="1:8" ht="15">
      <c r="A16" s="46"/>
      <c r="B16" s="46" t="s">
        <v>45</v>
      </c>
      <c r="C16" s="54"/>
      <c r="D16" s="59">
        <v>0.012</v>
      </c>
      <c r="E16" s="42">
        <v>10</v>
      </c>
      <c r="F16" s="74">
        <v>35</v>
      </c>
      <c r="G16" s="75">
        <f t="shared" si="0"/>
        <v>0.42</v>
      </c>
      <c r="H16" s="75"/>
    </row>
    <row r="17" spans="1:8" ht="15">
      <c r="A17" s="46"/>
      <c r="B17" s="46" t="s">
        <v>11</v>
      </c>
      <c r="C17" s="54"/>
      <c r="D17" s="59">
        <v>0.005</v>
      </c>
      <c r="E17" s="42">
        <v>5</v>
      </c>
      <c r="F17" s="74">
        <v>675</v>
      </c>
      <c r="G17" s="75">
        <f t="shared" si="0"/>
        <v>3.375</v>
      </c>
      <c r="H17" s="75"/>
    </row>
    <row r="18" spans="1:8" ht="15">
      <c r="A18" s="46"/>
      <c r="B18" s="46" t="s">
        <v>12</v>
      </c>
      <c r="C18" s="54"/>
      <c r="D18" s="59">
        <v>0.0015</v>
      </c>
      <c r="E18" s="42">
        <v>1.5</v>
      </c>
      <c r="F18" s="74">
        <v>20</v>
      </c>
      <c r="G18" s="75">
        <f t="shared" si="0"/>
        <v>0.03</v>
      </c>
      <c r="H18" s="75"/>
    </row>
    <row r="19" spans="1:8" ht="15">
      <c r="A19" s="46" t="s">
        <v>137</v>
      </c>
      <c r="B19" s="27" t="s">
        <v>138</v>
      </c>
      <c r="C19" s="48" t="s">
        <v>68</v>
      </c>
      <c r="D19" s="59"/>
      <c r="E19" s="42"/>
      <c r="F19" s="74"/>
      <c r="G19" s="76">
        <f>SUM(G13:G18)</f>
        <v>5.9997</v>
      </c>
      <c r="H19" s="76"/>
    </row>
    <row r="20" spans="1:8" ht="15">
      <c r="A20" s="27"/>
      <c r="B20" s="46" t="s">
        <v>119</v>
      </c>
      <c r="C20" s="48"/>
      <c r="D20" s="59">
        <v>0.117</v>
      </c>
      <c r="E20" s="42">
        <v>106.7</v>
      </c>
      <c r="F20" s="74">
        <v>495</v>
      </c>
      <c r="G20" s="75">
        <f>SUM(D20*F20)</f>
        <v>57.915000000000006</v>
      </c>
      <c r="H20" s="75"/>
    </row>
    <row r="21" spans="1:8" s="38" customFormat="1" ht="15">
      <c r="A21" s="46"/>
      <c r="B21" s="46" t="s">
        <v>48</v>
      </c>
      <c r="C21" s="54"/>
      <c r="D21" s="59">
        <v>0.191</v>
      </c>
      <c r="E21" s="42">
        <v>152.8</v>
      </c>
      <c r="F21" s="74">
        <v>30</v>
      </c>
      <c r="G21" s="75">
        <f aca="true" t="shared" si="1" ref="G21:G30">SUM(D21*F21)</f>
        <v>5.73</v>
      </c>
      <c r="H21" s="75"/>
    </row>
    <row r="22" spans="1:8" ht="15">
      <c r="A22" s="46"/>
      <c r="B22" s="46" t="s">
        <v>44</v>
      </c>
      <c r="C22" s="54"/>
      <c r="D22" s="59">
        <v>0.0005</v>
      </c>
      <c r="E22" s="42">
        <v>0.5</v>
      </c>
      <c r="F22" s="74">
        <v>146.74</v>
      </c>
      <c r="G22" s="75">
        <f t="shared" si="1"/>
        <v>0.07337</v>
      </c>
      <c r="H22" s="75"/>
    </row>
    <row r="23" spans="1:8" s="38" customFormat="1" ht="15">
      <c r="A23" s="46"/>
      <c r="B23" s="46" t="s">
        <v>49</v>
      </c>
      <c r="C23" s="54"/>
      <c r="D23" s="59">
        <v>0.0066</v>
      </c>
      <c r="E23" s="42">
        <v>5.3</v>
      </c>
      <c r="F23" s="74">
        <v>34</v>
      </c>
      <c r="G23" s="75">
        <f t="shared" si="1"/>
        <v>0.2244</v>
      </c>
      <c r="H23" s="75"/>
    </row>
    <row r="24" spans="1:8" ht="15">
      <c r="A24" s="46"/>
      <c r="B24" s="46" t="s">
        <v>50</v>
      </c>
      <c r="C24" s="54"/>
      <c r="D24" s="59">
        <v>0.0134</v>
      </c>
      <c r="E24" s="42">
        <v>10.7</v>
      </c>
      <c r="F24" s="74">
        <v>35</v>
      </c>
      <c r="G24" s="75">
        <f t="shared" si="1"/>
        <v>0.46900000000000003</v>
      </c>
      <c r="H24" s="75"/>
    </row>
    <row r="25" spans="1:8" ht="15">
      <c r="A25" s="46"/>
      <c r="B25" s="46" t="s">
        <v>51</v>
      </c>
      <c r="C25" s="54"/>
      <c r="D25" s="59">
        <v>0.0032</v>
      </c>
      <c r="E25" s="42">
        <v>3.2</v>
      </c>
      <c r="F25" s="74">
        <v>149</v>
      </c>
      <c r="G25" s="75">
        <f t="shared" si="1"/>
        <v>0.4768</v>
      </c>
      <c r="H25" s="75"/>
    </row>
    <row r="26" spans="1:8" s="38" customFormat="1" ht="15">
      <c r="A26" s="46"/>
      <c r="B26" s="46" t="s">
        <v>52</v>
      </c>
      <c r="C26" s="54"/>
      <c r="D26" s="59">
        <v>1E-05</v>
      </c>
      <c r="E26" s="42">
        <v>0.1</v>
      </c>
      <c r="F26" s="74">
        <v>351</v>
      </c>
      <c r="G26" s="75">
        <f t="shared" si="1"/>
        <v>0.00351</v>
      </c>
      <c r="H26" s="75"/>
    </row>
    <row r="27" spans="1:8" ht="15">
      <c r="A27" s="46"/>
      <c r="B27" s="46" t="s">
        <v>42</v>
      </c>
      <c r="C27" s="54"/>
      <c r="D27" s="59">
        <v>0.0016</v>
      </c>
      <c r="E27" s="42">
        <v>1.6</v>
      </c>
      <c r="F27" s="74">
        <v>41</v>
      </c>
      <c r="G27" s="75">
        <f t="shared" si="1"/>
        <v>0.0656</v>
      </c>
      <c r="H27" s="75"/>
    </row>
    <row r="28" spans="1:8" ht="15">
      <c r="A28" s="46"/>
      <c r="B28" s="46" t="s">
        <v>39</v>
      </c>
      <c r="C28" s="54"/>
      <c r="D28" s="59">
        <v>0.003</v>
      </c>
      <c r="E28" s="42">
        <v>3</v>
      </c>
      <c r="F28" s="74">
        <v>79</v>
      </c>
      <c r="G28" s="75">
        <f t="shared" si="1"/>
        <v>0.23700000000000002</v>
      </c>
      <c r="H28" s="75"/>
    </row>
    <row r="29" spans="1:8" ht="15">
      <c r="A29" s="46"/>
      <c r="B29" s="46" t="s">
        <v>12</v>
      </c>
      <c r="C29" s="54"/>
      <c r="D29" s="59">
        <v>0.001</v>
      </c>
      <c r="E29" s="42">
        <v>1</v>
      </c>
      <c r="F29" s="74">
        <v>20</v>
      </c>
      <c r="G29" s="75">
        <f t="shared" si="1"/>
        <v>0.02</v>
      </c>
      <c r="H29" s="75"/>
    </row>
    <row r="30" spans="1:8" s="61" customFormat="1" ht="15">
      <c r="A30" s="62"/>
      <c r="B30" s="62" t="s">
        <v>33</v>
      </c>
      <c r="C30" s="65"/>
      <c r="D30" s="66">
        <v>0.01</v>
      </c>
      <c r="E30" s="42">
        <v>10</v>
      </c>
      <c r="F30" s="74">
        <v>675</v>
      </c>
      <c r="G30" s="75">
        <f t="shared" si="1"/>
        <v>6.75</v>
      </c>
      <c r="H30" s="75"/>
    </row>
    <row r="31" spans="1:8" ht="15">
      <c r="A31" s="27"/>
      <c r="B31" s="27" t="s">
        <v>132</v>
      </c>
      <c r="C31" s="48" t="s">
        <v>68</v>
      </c>
      <c r="D31" s="59"/>
      <c r="E31" s="42"/>
      <c r="F31" s="74"/>
      <c r="G31" s="76">
        <f>SUM(G20:G30)</f>
        <v>71.96468</v>
      </c>
      <c r="H31" s="76"/>
    </row>
    <row r="32" spans="1:8" s="61" customFormat="1" ht="15">
      <c r="A32" s="63"/>
      <c r="B32" s="62" t="s">
        <v>30</v>
      </c>
      <c r="C32" s="67"/>
      <c r="D32" s="66">
        <v>0.002</v>
      </c>
      <c r="E32" s="42">
        <v>2</v>
      </c>
      <c r="F32" s="74">
        <v>470</v>
      </c>
      <c r="G32" s="75">
        <f t="shared" si="0"/>
        <v>0.9400000000000001</v>
      </c>
      <c r="H32" s="75"/>
    </row>
    <row r="33" spans="1:8" s="61" customFormat="1" ht="15">
      <c r="A33" s="63"/>
      <c r="B33" s="62" t="s">
        <v>23</v>
      </c>
      <c r="C33" s="67"/>
      <c r="D33" s="66">
        <v>0.015</v>
      </c>
      <c r="E33" s="42">
        <v>15</v>
      </c>
      <c r="F33" s="74">
        <v>79</v>
      </c>
      <c r="G33" s="75">
        <f t="shared" si="0"/>
        <v>1.185</v>
      </c>
      <c r="H33" s="75"/>
    </row>
    <row r="34" spans="1:8" s="61" customFormat="1" ht="15">
      <c r="A34" s="63"/>
      <c r="B34" s="62" t="s">
        <v>14</v>
      </c>
      <c r="C34" s="67"/>
      <c r="D34" s="66">
        <v>0.165</v>
      </c>
      <c r="E34" s="42">
        <v>165</v>
      </c>
      <c r="F34" s="74">
        <v>57</v>
      </c>
      <c r="G34" s="75">
        <f t="shared" si="0"/>
        <v>9.405000000000001</v>
      </c>
      <c r="H34" s="75"/>
    </row>
    <row r="35" spans="1:8" ht="15">
      <c r="A35" s="46"/>
      <c r="B35" s="46"/>
      <c r="C35" s="54"/>
      <c r="D35" s="59"/>
      <c r="E35" s="42"/>
      <c r="F35" s="74"/>
      <c r="G35" s="76">
        <f>SUM(G32:G34)</f>
        <v>11.530000000000001</v>
      </c>
      <c r="H35" s="76"/>
    </row>
    <row r="36" spans="1:8" ht="15">
      <c r="A36" s="46"/>
      <c r="B36" s="27" t="s">
        <v>25</v>
      </c>
      <c r="C36" s="48" t="s">
        <v>71</v>
      </c>
      <c r="D36" s="59">
        <v>0.05</v>
      </c>
      <c r="E36" s="42">
        <v>50</v>
      </c>
      <c r="F36" s="74">
        <v>47.5</v>
      </c>
      <c r="G36" s="76">
        <f t="shared" si="0"/>
        <v>2.375</v>
      </c>
      <c r="H36" s="76"/>
    </row>
    <row r="37" spans="1:8" ht="15">
      <c r="A37" s="46"/>
      <c r="B37" s="27" t="s">
        <v>27</v>
      </c>
      <c r="C37" s="48" t="s">
        <v>157</v>
      </c>
      <c r="D37" s="59">
        <v>0.036</v>
      </c>
      <c r="E37" s="42">
        <v>36</v>
      </c>
      <c r="F37" s="74">
        <v>56</v>
      </c>
      <c r="G37" s="76">
        <f t="shared" si="0"/>
        <v>2.016</v>
      </c>
      <c r="H37" s="76"/>
    </row>
    <row r="38" spans="1:8" ht="15">
      <c r="A38" s="46"/>
      <c r="B38" s="68" t="s">
        <v>160</v>
      </c>
      <c r="C38" s="48" t="s">
        <v>68</v>
      </c>
      <c r="D38" s="59">
        <v>0.2</v>
      </c>
      <c r="E38" s="42">
        <v>200</v>
      </c>
      <c r="F38" s="74">
        <v>170</v>
      </c>
      <c r="G38" s="76">
        <f t="shared" si="0"/>
        <v>34</v>
      </c>
      <c r="H38" s="76"/>
    </row>
    <row r="39" spans="1:8" ht="15">
      <c r="A39" s="39"/>
      <c r="B39" s="39"/>
      <c r="C39" s="40"/>
      <c r="D39" s="60"/>
      <c r="E39" s="41"/>
      <c r="F39" s="74"/>
      <c r="G39" s="76">
        <f>SUM(G11+G19+G31+G35+G36+G37+G38)</f>
        <v>138.65274</v>
      </c>
      <c r="H39" s="90"/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10.00390625" style="26" customWidth="1"/>
    <col min="2" max="2" width="27.57421875" style="26" customWidth="1"/>
    <col min="3" max="3" width="10.00390625" style="26" customWidth="1"/>
    <col min="4" max="5" width="14.421875" style="26" customWidth="1"/>
    <col min="6" max="16384" width="9.140625" style="26" customWidth="1"/>
  </cols>
  <sheetData>
    <row r="1" spans="1:8" ht="60.75" thickBot="1">
      <c r="A1" s="19" t="s">
        <v>0</v>
      </c>
      <c r="B1" s="18" t="s">
        <v>1</v>
      </c>
      <c r="C1" s="1" t="s">
        <v>2</v>
      </c>
      <c r="D1" s="17" t="s">
        <v>28</v>
      </c>
      <c r="E1" s="72" t="s">
        <v>29</v>
      </c>
      <c r="F1" s="74"/>
      <c r="G1" s="74"/>
      <c r="H1" s="74"/>
    </row>
    <row r="2" spans="1:8" ht="15">
      <c r="A2" s="5"/>
      <c r="B2" s="30" t="s">
        <v>46</v>
      </c>
      <c r="C2" s="31"/>
      <c r="D2" s="32"/>
      <c r="E2" s="82"/>
      <c r="F2" s="74"/>
      <c r="G2" s="75"/>
      <c r="H2" s="75"/>
    </row>
    <row r="3" spans="1:8" ht="15">
      <c r="A3" s="46"/>
      <c r="B3" s="57" t="s">
        <v>82</v>
      </c>
      <c r="C3" s="56"/>
      <c r="D3" s="55"/>
      <c r="E3" s="84"/>
      <c r="F3" s="74"/>
      <c r="G3" s="75"/>
      <c r="H3" s="75"/>
    </row>
    <row r="4" spans="1:8" ht="15">
      <c r="A4" s="46"/>
      <c r="B4" s="27" t="s">
        <v>106</v>
      </c>
      <c r="C4" s="28">
        <v>60</v>
      </c>
      <c r="D4" s="46"/>
      <c r="E4" s="51"/>
      <c r="F4" s="74"/>
      <c r="G4" s="75"/>
      <c r="H4" s="75"/>
    </row>
    <row r="5" spans="1:8" ht="15">
      <c r="A5" s="46"/>
      <c r="B5" s="46" t="s">
        <v>107</v>
      </c>
      <c r="C5" s="46"/>
      <c r="D5" s="46">
        <v>0.05</v>
      </c>
      <c r="E5" s="51">
        <v>48.6</v>
      </c>
      <c r="F5" s="74">
        <v>95</v>
      </c>
      <c r="G5" s="75">
        <f>SUM(D5*F5)</f>
        <v>4.75</v>
      </c>
      <c r="H5" s="75"/>
    </row>
    <row r="6" spans="1:8" ht="15">
      <c r="A6" s="46"/>
      <c r="B6" s="46" t="s">
        <v>108</v>
      </c>
      <c r="C6" s="46"/>
      <c r="D6" s="46">
        <v>0.0108</v>
      </c>
      <c r="E6" s="51">
        <v>9</v>
      </c>
      <c r="F6" s="74">
        <v>35</v>
      </c>
      <c r="G6" s="75">
        <f aca="true" t="shared" si="0" ref="G6:G42">SUM(D6*F6)</f>
        <v>0.378</v>
      </c>
      <c r="H6" s="75"/>
    </row>
    <row r="7" spans="1:8" ht="15">
      <c r="A7" s="46"/>
      <c r="B7" s="46" t="s">
        <v>10</v>
      </c>
      <c r="C7" s="46"/>
      <c r="D7" s="46">
        <v>0.003</v>
      </c>
      <c r="E7" s="51">
        <v>3</v>
      </c>
      <c r="F7" s="74">
        <v>146.74</v>
      </c>
      <c r="G7" s="75">
        <f t="shared" si="0"/>
        <v>0.44022000000000006</v>
      </c>
      <c r="H7" s="75"/>
    </row>
    <row r="8" spans="1:8" ht="15">
      <c r="A8" s="46"/>
      <c r="B8" s="46"/>
      <c r="C8" s="46"/>
      <c r="D8" s="46"/>
      <c r="E8" s="51"/>
      <c r="F8" s="74"/>
      <c r="G8" s="76">
        <f>SUM(G5:G7)</f>
        <v>5.56822</v>
      </c>
      <c r="H8" s="76"/>
    </row>
    <row r="9" spans="1:8" ht="15">
      <c r="A9" s="27" t="s">
        <v>109</v>
      </c>
      <c r="B9" s="27" t="s">
        <v>110</v>
      </c>
      <c r="C9" s="28" t="s">
        <v>143</v>
      </c>
      <c r="D9" s="46"/>
      <c r="E9" s="51"/>
      <c r="F9" s="74"/>
      <c r="G9" s="75"/>
      <c r="H9" s="75"/>
    </row>
    <row r="10" spans="1:8" ht="15">
      <c r="A10" s="46"/>
      <c r="B10" s="46" t="s">
        <v>81</v>
      </c>
      <c r="C10" s="46"/>
      <c r="D10" s="46">
        <v>0.05</v>
      </c>
      <c r="E10" s="51">
        <v>40</v>
      </c>
      <c r="F10" s="74">
        <v>28</v>
      </c>
      <c r="G10" s="75">
        <f t="shared" si="0"/>
        <v>1.4000000000000001</v>
      </c>
      <c r="H10" s="75"/>
    </row>
    <row r="11" spans="1:8" ht="15">
      <c r="A11" s="46"/>
      <c r="B11" s="46" t="s">
        <v>111</v>
      </c>
      <c r="C11" s="46"/>
      <c r="D11" s="46">
        <v>0.038</v>
      </c>
      <c r="E11" s="51">
        <v>30</v>
      </c>
      <c r="F11" s="74">
        <v>30</v>
      </c>
      <c r="G11" s="75">
        <f t="shared" si="0"/>
        <v>1.14</v>
      </c>
      <c r="H11" s="75"/>
    </row>
    <row r="12" spans="1:8" ht="15">
      <c r="A12" s="46"/>
      <c r="B12" s="46" t="s">
        <v>49</v>
      </c>
      <c r="C12" s="46"/>
      <c r="D12" s="46">
        <v>0.013</v>
      </c>
      <c r="E12" s="51">
        <v>10</v>
      </c>
      <c r="F12" s="74">
        <v>34</v>
      </c>
      <c r="G12" s="75">
        <f t="shared" si="0"/>
        <v>0.442</v>
      </c>
      <c r="H12" s="75"/>
    </row>
    <row r="13" spans="1:8" ht="15">
      <c r="A13" s="46"/>
      <c r="B13" s="46" t="s">
        <v>50</v>
      </c>
      <c r="C13" s="46"/>
      <c r="D13" s="46">
        <v>0.015</v>
      </c>
      <c r="E13" s="51">
        <v>13</v>
      </c>
      <c r="F13" s="74">
        <v>35</v>
      </c>
      <c r="G13" s="75">
        <f t="shared" si="0"/>
        <v>0.525</v>
      </c>
      <c r="H13" s="75"/>
    </row>
    <row r="14" spans="1:8" ht="15">
      <c r="A14" s="46"/>
      <c r="B14" s="46" t="s">
        <v>51</v>
      </c>
      <c r="C14" s="46"/>
      <c r="D14" s="46">
        <v>0.003</v>
      </c>
      <c r="E14" s="51">
        <v>3</v>
      </c>
      <c r="F14" s="74">
        <v>149</v>
      </c>
      <c r="G14" s="75">
        <f t="shared" si="0"/>
        <v>0.447</v>
      </c>
      <c r="H14" s="75"/>
    </row>
    <row r="15" spans="1:8" ht="15">
      <c r="A15" s="46"/>
      <c r="B15" s="46" t="s">
        <v>33</v>
      </c>
      <c r="C15" s="46"/>
      <c r="D15" s="46">
        <v>0.005</v>
      </c>
      <c r="E15" s="51">
        <v>5</v>
      </c>
      <c r="F15" s="74">
        <v>675</v>
      </c>
      <c r="G15" s="75">
        <f t="shared" si="0"/>
        <v>3.375</v>
      </c>
      <c r="H15" s="75"/>
    </row>
    <row r="16" spans="1:8" ht="15">
      <c r="A16" s="46"/>
      <c r="B16" s="46" t="s">
        <v>52</v>
      </c>
      <c r="C16" s="46"/>
      <c r="D16" s="46">
        <v>0.0005</v>
      </c>
      <c r="E16" s="51">
        <v>0.5</v>
      </c>
      <c r="F16" s="74">
        <v>351</v>
      </c>
      <c r="G16" s="75">
        <f t="shared" si="0"/>
        <v>0.17550000000000002</v>
      </c>
      <c r="H16" s="75"/>
    </row>
    <row r="17" spans="1:8" ht="15">
      <c r="A17" s="46"/>
      <c r="B17" s="46" t="s">
        <v>43</v>
      </c>
      <c r="C17" s="46"/>
      <c r="D17" s="46">
        <v>0.005</v>
      </c>
      <c r="E17" s="51">
        <v>5</v>
      </c>
      <c r="F17" s="74">
        <v>275</v>
      </c>
      <c r="G17" s="75">
        <f t="shared" si="0"/>
        <v>1.375</v>
      </c>
      <c r="H17" s="75"/>
    </row>
    <row r="18" spans="1:8" ht="15">
      <c r="A18" s="46"/>
      <c r="B18" s="46" t="s">
        <v>57</v>
      </c>
      <c r="C18" s="46"/>
      <c r="D18" s="46">
        <v>0.0015</v>
      </c>
      <c r="E18" s="51">
        <v>1.5</v>
      </c>
      <c r="F18" s="74">
        <v>20</v>
      </c>
      <c r="G18" s="75">
        <f t="shared" si="0"/>
        <v>0.03</v>
      </c>
      <c r="H18" s="75"/>
    </row>
    <row r="19" spans="1:8" ht="15">
      <c r="A19" s="46"/>
      <c r="B19" s="46"/>
      <c r="C19" s="46"/>
      <c r="D19" s="46"/>
      <c r="E19" s="51"/>
      <c r="F19" s="74"/>
      <c r="G19" s="76">
        <f>SUM(G10:G18)</f>
        <v>8.9095</v>
      </c>
      <c r="H19" s="76"/>
    </row>
    <row r="20" spans="1:8" ht="15">
      <c r="A20" s="27" t="s">
        <v>136</v>
      </c>
      <c r="B20" s="27" t="s">
        <v>112</v>
      </c>
      <c r="C20" s="28">
        <v>90</v>
      </c>
      <c r="D20" s="46"/>
      <c r="E20" s="51"/>
      <c r="F20" s="74"/>
      <c r="G20" s="75"/>
      <c r="H20" s="75"/>
    </row>
    <row r="21" spans="1:8" ht="15">
      <c r="A21" s="46"/>
      <c r="B21" s="46" t="s">
        <v>113</v>
      </c>
      <c r="C21" s="46"/>
      <c r="D21" s="46">
        <v>0.0732</v>
      </c>
      <c r="E21" s="51">
        <v>66.6</v>
      </c>
      <c r="F21" s="74">
        <v>495</v>
      </c>
      <c r="G21" s="75">
        <f t="shared" si="0"/>
        <v>36.234</v>
      </c>
      <c r="H21" s="75"/>
    </row>
    <row r="22" spans="1:8" ht="15">
      <c r="A22" s="46"/>
      <c r="B22" s="46" t="s">
        <v>41</v>
      </c>
      <c r="C22" s="46"/>
      <c r="D22" s="46">
        <v>0.0162</v>
      </c>
      <c r="E22" s="51">
        <v>16.2</v>
      </c>
      <c r="F22" s="74">
        <v>47.5</v>
      </c>
      <c r="G22" s="75">
        <f t="shared" si="0"/>
        <v>0.7695</v>
      </c>
      <c r="H22" s="75"/>
    </row>
    <row r="23" spans="1:8" ht="15">
      <c r="A23" s="46"/>
      <c r="B23" s="46" t="s">
        <v>66</v>
      </c>
      <c r="C23" s="46"/>
      <c r="D23" s="46">
        <v>0.0166</v>
      </c>
      <c r="E23" s="51">
        <v>16.6</v>
      </c>
      <c r="F23" s="74">
        <v>57</v>
      </c>
      <c r="G23" s="75">
        <f t="shared" si="0"/>
        <v>0.9462</v>
      </c>
      <c r="H23" s="75"/>
    </row>
    <row r="24" spans="1:8" ht="15">
      <c r="A24" s="46"/>
      <c r="B24" s="46" t="s">
        <v>64</v>
      </c>
      <c r="C24" s="46"/>
      <c r="D24" s="46">
        <v>0.009</v>
      </c>
      <c r="E24" s="51">
        <v>9</v>
      </c>
      <c r="F24" s="74">
        <v>105</v>
      </c>
      <c r="G24" s="75">
        <f t="shared" si="0"/>
        <v>0.945</v>
      </c>
      <c r="H24" s="75"/>
    </row>
    <row r="25" spans="1:8" ht="15">
      <c r="A25" s="46"/>
      <c r="B25" s="46"/>
      <c r="C25" s="46"/>
      <c r="D25" s="46"/>
      <c r="E25" s="51">
        <f>SUM(E24*1.56)</f>
        <v>14.040000000000001</v>
      </c>
      <c r="F25" s="74"/>
      <c r="G25" s="75">
        <f t="shared" si="0"/>
        <v>0</v>
      </c>
      <c r="H25" s="75"/>
    </row>
    <row r="26" spans="1:8" ht="15">
      <c r="A26" s="46"/>
      <c r="B26" s="46" t="s">
        <v>50</v>
      </c>
      <c r="C26" s="46"/>
      <c r="D26" s="46">
        <v>0.006</v>
      </c>
      <c r="E26" s="51">
        <v>5</v>
      </c>
      <c r="F26" s="74">
        <v>35</v>
      </c>
      <c r="G26" s="75">
        <f t="shared" si="0"/>
        <v>0.21</v>
      </c>
      <c r="H26" s="75"/>
    </row>
    <row r="27" spans="1:8" ht="15">
      <c r="A27" s="46"/>
      <c r="B27" s="46" t="s">
        <v>33</v>
      </c>
      <c r="C27" s="46"/>
      <c r="D27" s="46">
        <v>0.005</v>
      </c>
      <c r="E27" s="51">
        <v>5</v>
      </c>
      <c r="F27" s="74">
        <v>675</v>
      </c>
      <c r="G27" s="75">
        <f t="shared" si="0"/>
        <v>3.375</v>
      </c>
      <c r="H27" s="75"/>
    </row>
    <row r="28" spans="1:8" ht="15">
      <c r="A28" s="46"/>
      <c r="B28" s="46" t="s">
        <v>24</v>
      </c>
      <c r="C28" s="46"/>
      <c r="D28" s="46">
        <v>0.002</v>
      </c>
      <c r="E28" s="51">
        <v>2</v>
      </c>
      <c r="F28" s="74">
        <v>20</v>
      </c>
      <c r="G28" s="75">
        <f t="shared" si="0"/>
        <v>0.04</v>
      </c>
      <c r="H28" s="75"/>
    </row>
    <row r="29" spans="1:8" ht="15">
      <c r="A29" s="46"/>
      <c r="B29" s="46"/>
      <c r="C29" s="46"/>
      <c r="D29" s="46"/>
      <c r="E29" s="51"/>
      <c r="F29" s="74"/>
      <c r="G29" s="76">
        <f>SUM(G21:G28)</f>
        <v>42.5197</v>
      </c>
      <c r="H29" s="76"/>
    </row>
    <row r="30" spans="1:8" ht="15">
      <c r="A30" s="27" t="s">
        <v>65</v>
      </c>
      <c r="B30" s="27" t="s">
        <v>133</v>
      </c>
      <c r="C30" s="28">
        <v>180</v>
      </c>
      <c r="D30" s="46"/>
      <c r="E30" s="51"/>
      <c r="F30" s="74"/>
      <c r="G30" s="75"/>
      <c r="H30" s="75"/>
    </row>
    <row r="31" spans="1:8" ht="15">
      <c r="A31" s="46"/>
      <c r="B31" s="46" t="s">
        <v>134</v>
      </c>
      <c r="C31" s="46"/>
      <c r="D31" s="46">
        <v>0.045</v>
      </c>
      <c r="E31" s="51">
        <v>45</v>
      </c>
      <c r="F31" s="74">
        <v>47</v>
      </c>
      <c r="G31" s="75">
        <f t="shared" si="0"/>
        <v>2.1149999999999998</v>
      </c>
      <c r="H31" s="75"/>
    </row>
    <row r="32" spans="1:8" ht="15">
      <c r="A32" s="46"/>
      <c r="B32" s="46" t="s">
        <v>33</v>
      </c>
      <c r="C32" s="46"/>
      <c r="D32" s="46">
        <v>0.0063</v>
      </c>
      <c r="E32" s="51">
        <v>6.3</v>
      </c>
      <c r="F32" s="74">
        <v>675</v>
      </c>
      <c r="G32" s="75">
        <f t="shared" si="0"/>
        <v>4.2525</v>
      </c>
      <c r="H32" s="75"/>
    </row>
    <row r="33" spans="1:8" ht="15">
      <c r="A33" s="46"/>
      <c r="B33" s="46" t="s">
        <v>24</v>
      </c>
      <c r="C33" s="46"/>
      <c r="D33" s="46">
        <v>0.0015</v>
      </c>
      <c r="E33" s="51">
        <v>1.5</v>
      </c>
      <c r="F33" s="74">
        <v>20</v>
      </c>
      <c r="G33" s="75">
        <f t="shared" si="0"/>
        <v>0.03</v>
      </c>
      <c r="H33" s="75"/>
    </row>
    <row r="34" spans="1:8" ht="15">
      <c r="A34" s="46"/>
      <c r="B34" s="46"/>
      <c r="C34" s="46"/>
      <c r="D34" s="46"/>
      <c r="E34" s="51"/>
      <c r="F34" s="74"/>
      <c r="G34" s="76">
        <f>SUM(G31:G33)</f>
        <v>6.3975</v>
      </c>
      <c r="H34" s="76"/>
    </row>
    <row r="35" spans="1:8" ht="15">
      <c r="A35" s="46"/>
      <c r="B35" s="63" t="s">
        <v>77</v>
      </c>
      <c r="C35" s="63" t="s">
        <v>68</v>
      </c>
      <c r="D35" s="46"/>
      <c r="E35" s="51"/>
      <c r="F35" s="74"/>
      <c r="G35" s="75"/>
      <c r="H35" s="75"/>
    </row>
    <row r="36" spans="1:8" ht="15">
      <c r="A36" s="27"/>
      <c r="B36" s="62" t="s">
        <v>58</v>
      </c>
      <c r="C36" s="28"/>
      <c r="D36" s="46">
        <v>0.02</v>
      </c>
      <c r="E36" s="51">
        <v>20</v>
      </c>
      <c r="F36" s="74">
        <v>122</v>
      </c>
      <c r="G36" s="75">
        <f t="shared" si="0"/>
        <v>2.44</v>
      </c>
      <c r="H36" s="75"/>
    </row>
    <row r="37" spans="1:8" ht="15">
      <c r="A37" s="46"/>
      <c r="B37" s="46" t="s">
        <v>56</v>
      </c>
      <c r="C37" s="46"/>
      <c r="D37" s="46">
        <v>0.01</v>
      </c>
      <c r="E37" s="51">
        <v>10</v>
      </c>
      <c r="F37" s="74">
        <v>79</v>
      </c>
      <c r="G37" s="75">
        <f t="shared" si="0"/>
        <v>0.79</v>
      </c>
      <c r="H37" s="75"/>
    </row>
    <row r="38" spans="1:8" ht="15">
      <c r="A38" s="46"/>
      <c r="B38" s="46" t="s">
        <v>59</v>
      </c>
      <c r="C38" s="46"/>
      <c r="D38" s="46">
        <v>0.0002</v>
      </c>
      <c r="E38" s="51">
        <v>0.2</v>
      </c>
      <c r="F38" s="74">
        <v>351</v>
      </c>
      <c r="G38" s="75">
        <f t="shared" si="0"/>
        <v>0.0702</v>
      </c>
      <c r="H38" s="75"/>
    </row>
    <row r="39" spans="1:8" ht="15">
      <c r="A39" s="46"/>
      <c r="B39" s="46"/>
      <c r="C39" s="46"/>
      <c r="D39" s="46"/>
      <c r="E39" s="51"/>
      <c r="F39" s="74"/>
      <c r="G39" s="76">
        <f>SUM(G36:G38)</f>
        <v>3.3002</v>
      </c>
      <c r="H39" s="76"/>
    </row>
    <row r="40" spans="1:8" ht="15">
      <c r="A40" s="46"/>
      <c r="B40" s="27" t="s">
        <v>27</v>
      </c>
      <c r="C40" s="28">
        <v>36</v>
      </c>
      <c r="D40" s="46">
        <v>0.036</v>
      </c>
      <c r="E40" s="51">
        <v>36</v>
      </c>
      <c r="F40" s="80">
        <v>56</v>
      </c>
      <c r="G40" s="76">
        <f t="shared" si="0"/>
        <v>2.016</v>
      </c>
      <c r="H40" s="76"/>
    </row>
    <row r="41" spans="1:8" ht="15">
      <c r="A41" s="46"/>
      <c r="B41" s="27" t="s">
        <v>114</v>
      </c>
      <c r="C41" s="28">
        <v>50</v>
      </c>
      <c r="D41" s="46">
        <v>0.05</v>
      </c>
      <c r="E41" s="51">
        <v>50</v>
      </c>
      <c r="F41" s="85">
        <v>47.5</v>
      </c>
      <c r="G41" s="76">
        <f t="shared" si="0"/>
        <v>2.375</v>
      </c>
      <c r="H41" s="76"/>
    </row>
    <row r="42" spans="1:8" ht="15">
      <c r="A42" s="46"/>
      <c r="B42" s="27" t="s">
        <v>161</v>
      </c>
      <c r="C42" s="28">
        <v>110</v>
      </c>
      <c r="D42" s="46">
        <v>0.11</v>
      </c>
      <c r="E42" s="51">
        <v>110</v>
      </c>
      <c r="F42" s="80">
        <v>170</v>
      </c>
      <c r="G42" s="76">
        <f t="shared" si="0"/>
        <v>18.7</v>
      </c>
      <c r="H42" s="76"/>
    </row>
    <row r="43" spans="1:8" ht="15">
      <c r="A43" s="46"/>
      <c r="B43" s="27"/>
      <c r="C43" s="27"/>
      <c r="D43" s="46"/>
      <c r="E43" s="51"/>
      <c r="F43" s="74"/>
      <c r="G43" s="81">
        <f>SUM(G8+G19+G29+G34+G39+G40+G41+G42)</f>
        <v>89.78612000000001</v>
      </c>
      <c r="H43" s="76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1" width="10.00390625" style="26" customWidth="1"/>
    <col min="2" max="2" width="28.7109375" style="26" customWidth="1"/>
    <col min="3" max="3" width="15.140625" style="8" customWidth="1"/>
    <col min="4" max="4" width="19.7109375" style="26" customWidth="1"/>
    <col min="5" max="5" width="17.7109375" style="26" customWidth="1"/>
    <col min="6" max="16384" width="9.140625" style="26" customWidth="1"/>
  </cols>
  <sheetData>
    <row r="1" spans="1:8" ht="45.75" thickBot="1">
      <c r="A1" s="15" t="s">
        <v>0</v>
      </c>
      <c r="B1" s="14" t="s">
        <v>1</v>
      </c>
      <c r="C1" s="7" t="s">
        <v>2</v>
      </c>
      <c r="D1" s="18" t="s">
        <v>28</v>
      </c>
      <c r="E1" s="86" t="s">
        <v>29</v>
      </c>
      <c r="F1" s="74"/>
      <c r="G1" s="74"/>
      <c r="H1" s="74"/>
    </row>
    <row r="2" spans="1:8" ht="15">
      <c r="A2" s="5"/>
      <c r="B2" s="37" t="s">
        <v>6</v>
      </c>
      <c r="C2" s="10"/>
      <c r="D2" s="35"/>
      <c r="E2" s="87"/>
      <c r="F2" s="74"/>
      <c r="G2" s="74"/>
      <c r="H2" s="74"/>
    </row>
    <row r="3" spans="1:8" ht="15">
      <c r="A3" s="46"/>
      <c r="B3" s="50" t="s">
        <v>82</v>
      </c>
      <c r="C3" s="54"/>
      <c r="D3" s="46"/>
      <c r="E3" s="51"/>
      <c r="F3" s="74"/>
      <c r="G3" s="75"/>
      <c r="H3" s="75"/>
    </row>
    <row r="4" spans="1:8" ht="15">
      <c r="A4" s="27" t="s">
        <v>78</v>
      </c>
      <c r="B4" s="27" t="s">
        <v>79</v>
      </c>
      <c r="C4" s="48" t="s">
        <v>69</v>
      </c>
      <c r="D4" s="46"/>
      <c r="E4" s="51"/>
      <c r="F4" s="74"/>
      <c r="G4" s="75"/>
      <c r="H4" s="75"/>
    </row>
    <row r="5" spans="1:8" ht="15">
      <c r="A5" s="46"/>
      <c r="B5" s="46" t="s">
        <v>19</v>
      </c>
      <c r="C5" s="54"/>
      <c r="D5" s="46">
        <v>0.042</v>
      </c>
      <c r="E5" s="51">
        <v>33.6</v>
      </c>
      <c r="F5" s="74">
        <v>34</v>
      </c>
      <c r="G5" s="75">
        <f>SUM(D5*F5)</f>
        <v>1.4280000000000002</v>
      </c>
      <c r="H5" s="75"/>
    </row>
    <row r="6" spans="1:8" ht="15">
      <c r="A6" s="46"/>
      <c r="B6" s="46" t="s">
        <v>80</v>
      </c>
      <c r="C6" s="54"/>
      <c r="D6" s="46">
        <v>0.024</v>
      </c>
      <c r="E6" s="51">
        <v>24</v>
      </c>
      <c r="F6" s="74">
        <v>245.83</v>
      </c>
      <c r="G6" s="75">
        <f aca="true" t="shared" si="0" ref="G6:G35">SUM(D6*F6)</f>
        <v>5.899920000000001</v>
      </c>
      <c r="H6" s="75"/>
    </row>
    <row r="7" spans="1:8" ht="15">
      <c r="A7" s="46"/>
      <c r="B7" s="46" t="s">
        <v>10</v>
      </c>
      <c r="C7" s="54"/>
      <c r="D7" s="46">
        <v>0.003</v>
      </c>
      <c r="E7" s="51">
        <v>3</v>
      </c>
      <c r="F7" s="74">
        <v>146.74</v>
      </c>
      <c r="G7" s="75">
        <f t="shared" si="0"/>
        <v>0.44022000000000006</v>
      </c>
      <c r="H7" s="75"/>
    </row>
    <row r="8" spans="1:8" ht="15">
      <c r="A8" s="46"/>
      <c r="B8" s="46" t="s">
        <v>12</v>
      </c>
      <c r="C8" s="54"/>
      <c r="D8" s="46">
        <v>0.001</v>
      </c>
      <c r="E8" s="51">
        <v>1</v>
      </c>
      <c r="F8" s="74">
        <v>20</v>
      </c>
      <c r="G8" s="75">
        <f t="shared" si="0"/>
        <v>0.02</v>
      </c>
      <c r="H8" s="75"/>
    </row>
    <row r="9" spans="1:8" ht="15">
      <c r="A9" s="27" t="s">
        <v>115</v>
      </c>
      <c r="B9" s="27" t="s">
        <v>116</v>
      </c>
      <c r="C9" s="48" t="s">
        <v>144</v>
      </c>
      <c r="D9" s="46"/>
      <c r="E9" s="51"/>
      <c r="F9" s="74"/>
      <c r="G9" s="76">
        <f>SUM(G5:G8)</f>
        <v>7.78814</v>
      </c>
      <c r="H9" s="76"/>
    </row>
    <row r="10" spans="1:8" ht="15">
      <c r="A10" s="46"/>
      <c r="B10" s="46" t="s">
        <v>19</v>
      </c>
      <c r="C10" s="54"/>
      <c r="D10" s="46">
        <v>0.013</v>
      </c>
      <c r="E10" s="51">
        <v>10</v>
      </c>
      <c r="F10" s="74">
        <v>34</v>
      </c>
      <c r="G10" s="75">
        <f t="shared" si="0"/>
        <v>0.442</v>
      </c>
      <c r="H10" s="75"/>
    </row>
    <row r="11" spans="1:8" ht="15">
      <c r="A11" s="46"/>
      <c r="B11" s="46" t="s">
        <v>45</v>
      </c>
      <c r="C11" s="54"/>
      <c r="D11" s="46">
        <v>0.012</v>
      </c>
      <c r="E11" s="51">
        <v>10</v>
      </c>
      <c r="F11" s="74">
        <v>35</v>
      </c>
      <c r="G11" s="75">
        <f t="shared" si="0"/>
        <v>0.42</v>
      </c>
      <c r="H11" s="75"/>
    </row>
    <row r="12" spans="1:8" ht="15">
      <c r="A12" s="46"/>
      <c r="B12" s="46" t="s">
        <v>11</v>
      </c>
      <c r="C12" s="54"/>
      <c r="D12" s="46">
        <v>0.0025</v>
      </c>
      <c r="E12" s="51">
        <v>2.5</v>
      </c>
      <c r="F12" s="74">
        <v>675</v>
      </c>
      <c r="G12" s="75">
        <f t="shared" si="0"/>
        <v>1.6875</v>
      </c>
      <c r="H12" s="75"/>
    </row>
    <row r="13" spans="1:8" ht="15">
      <c r="A13" s="46"/>
      <c r="B13" s="46" t="s">
        <v>57</v>
      </c>
      <c r="C13" s="54"/>
      <c r="D13" s="46">
        <v>0.0015</v>
      </c>
      <c r="E13" s="51">
        <v>1.5</v>
      </c>
      <c r="F13" s="74">
        <v>20</v>
      </c>
      <c r="G13" s="75">
        <f t="shared" si="0"/>
        <v>0.03</v>
      </c>
      <c r="H13" s="75"/>
    </row>
    <row r="14" spans="1:8" ht="15">
      <c r="A14" s="27" t="s">
        <v>117</v>
      </c>
      <c r="B14" s="27" t="s">
        <v>118</v>
      </c>
      <c r="C14" s="48" t="s">
        <v>71</v>
      </c>
      <c r="D14" s="46"/>
      <c r="E14" s="51"/>
      <c r="F14" s="74"/>
      <c r="G14" s="75">
        <f t="shared" si="0"/>
        <v>0</v>
      </c>
      <c r="H14" s="75"/>
    </row>
    <row r="15" spans="1:8" ht="15">
      <c r="A15" s="46"/>
      <c r="B15" s="46" t="s">
        <v>26</v>
      </c>
      <c r="C15" s="54"/>
      <c r="D15" s="46">
        <v>0.0154</v>
      </c>
      <c r="E15" s="51">
        <v>15.4</v>
      </c>
      <c r="F15" s="74">
        <v>41</v>
      </c>
      <c r="G15" s="75">
        <f t="shared" si="0"/>
        <v>0.6314000000000001</v>
      </c>
      <c r="H15" s="75"/>
    </row>
    <row r="16" spans="1:8" ht="15">
      <c r="A16" s="46"/>
      <c r="B16" s="46" t="s">
        <v>11</v>
      </c>
      <c r="C16" s="54"/>
      <c r="D16" s="46">
        <v>0.00175</v>
      </c>
      <c r="E16" s="51">
        <v>1.75</v>
      </c>
      <c r="F16" s="74">
        <v>675</v>
      </c>
      <c r="G16" s="75">
        <f t="shared" si="0"/>
        <v>1.1812500000000001</v>
      </c>
      <c r="H16" s="75"/>
    </row>
    <row r="17" spans="1:8" ht="15">
      <c r="A17" s="46"/>
      <c r="B17" s="46" t="s">
        <v>67</v>
      </c>
      <c r="C17" s="54"/>
      <c r="D17" s="46">
        <v>0.0044</v>
      </c>
      <c r="E17" s="51">
        <v>4.4</v>
      </c>
      <c r="F17" s="74">
        <v>200</v>
      </c>
      <c r="G17" s="75">
        <f t="shared" si="0"/>
        <v>0.88</v>
      </c>
      <c r="H17" s="75"/>
    </row>
    <row r="18" spans="1:8" ht="15">
      <c r="A18" s="46"/>
      <c r="B18" s="46" t="s">
        <v>14</v>
      </c>
      <c r="C18" s="54"/>
      <c r="D18" s="46">
        <v>0.02415</v>
      </c>
      <c r="E18" s="51">
        <v>24.15</v>
      </c>
      <c r="F18" s="74">
        <v>57</v>
      </c>
      <c r="G18" s="75">
        <f t="shared" si="0"/>
        <v>1.3765500000000002</v>
      </c>
      <c r="H18" s="75"/>
    </row>
    <row r="19" spans="1:8" ht="15">
      <c r="A19" s="46"/>
      <c r="B19" s="46" t="s">
        <v>12</v>
      </c>
      <c r="C19" s="54"/>
      <c r="D19" s="46">
        <v>0.0005</v>
      </c>
      <c r="E19" s="51">
        <v>0.5</v>
      </c>
      <c r="F19" s="74">
        <v>20</v>
      </c>
      <c r="G19" s="75">
        <f t="shared" si="0"/>
        <v>0.01</v>
      </c>
      <c r="H19" s="75"/>
    </row>
    <row r="20" spans="1:8" ht="15">
      <c r="A20" s="46"/>
      <c r="B20" s="27"/>
      <c r="C20" s="48"/>
      <c r="D20" s="46"/>
      <c r="E20" s="51"/>
      <c r="F20" s="74"/>
      <c r="G20" s="76">
        <f>SUM(G10:G19)</f>
        <v>6.6587</v>
      </c>
      <c r="H20" s="76"/>
    </row>
    <row r="21" spans="1:8" ht="15">
      <c r="A21" s="27" t="s">
        <v>100</v>
      </c>
      <c r="B21" s="27" t="s">
        <v>101</v>
      </c>
      <c r="C21" s="28" t="s">
        <v>149</v>
      </c>
      <c r="D21" s="46"/>
      <c r="E21" s="51"/>
      <c r="F21" s="74"/>
      <c r="G21" s="75"/>
      <c r="H21" s="75"/>
    </row>
    <row r="22" spans="1:8" ht="15">
      <c r="A22" s="46"/>
      <c r="B22" s="46" t="s">
        <v>102</v>
      </c>
      <c r="C22" s="46"/>
      <c r="D22" s="46">
        <v>0.1035</v>
      </c>
      <c r="E22" s="51">
        <v>103.5</v>
      </c>
      <c r="F22" s="74">
        <v>315</v>
      </c>
      <c r="G22" s="75">
        <f t="shared" si="0"/>
        <v>32.6025</v>
      </c>
      <c r="H22" s="75"/>
    </row>
    <row r="23" spans="1:8" ht="15">
      <c r="A23" s="46"/>
      <c r="B23" s="46" t="s">
        <v>15</v>
      </c>
      <c r="C23" s="46"/>
      <c r="D23" s="46">
        <v>0.0075</v>
      </c>
      <c r="E23" s="51">
        <v>7.5</v>
      </c>
      <c r="F23" s="74">
        <v>675</v>
      </c>
      <c r="G23" s="75">
        <f t="shared" si="0"/>
        <v>5.0625</v>
      </c>
      <c r="H23" s="75"/>
    </row>
    <row r="24" spans="1:8" ht="15">
      <c r="A24" s="46"/>
      <c r="B24" s="46" t="s">
        <v>18</v>
      </c>
      <c r="C24" s="46"/>
      <c r="D24" s="46">
        <v>0.0135</v>
      </c>
      <c r="E24" s="51">
        <v>12</v>
      </c>
      <c r="F24" s="74">
        <v>35</v>
      </c>
      <c r="G24" s="75">
        <f t="shared" si="0"/>
        <v>0.4725</v>
      </c>
      <c r="H24" s="75"/>
    </row>
    <row r="25" spans="1:8" ht="15">
      <c r="A25" s="46"/>
      <c r="B25" s="46" t="s">
        <v>17</v>
      </c>
      <c r="C25" s="46"/>
      <c r="D25" s="46">
        <v>0.015</v>
      </c>
      <c r="E25" s="51">
        <v>12</v>
      </c>
      <c r="F25" s="74">
        <v>34</v>
      </c>
      <c r="G25" s="75">
        <f t="shared" si="0"/>
        <v>0.51</v>
      </c>
      <c r="H25" s="75"/>
    </row>
    <row r="26" spans="1:8" ht="15">
      <c r="A26" s="27"/>
      <c r="B26" s="46" t="s">
        <v>21</v>
      </c>
      <c r="C26" s="46"/>
      <c r="D26" s="46">
        <v>0.003</v>
      </c>
      <c r="E26" s="51">
        <v>3</v>
      </c>
      <c r="F26" s="74">
        <v>149</v>
      </c>
      <c r="G26" s="75">
        <f t="shared" si="0"/>
        <v>0.447</v>
      </c>
      <c r="H26" s="75"/>
    </row>
    <row r="27" spans="1:8" ht="15">
      <c r="A27" s="46"/>
      <c r="B27" s="46" t="s">
        <v>103</v>
      </c>
      <c r="C27" s="46"/>
      <c r="D27" s="46">
        <v>0.0525</v>
      </c>
      <c r="E27" s="51">
        <v>52.5</v>
      </c>
      <c r="F27" s="74">
        <v>95</v>
      </c>
      <c r="G27" s="75">
        <f t="shared" si="0"/>
        <v>4.9875</v>
      </c>
      <c r="H27" s="75"/>
    </row>
    <row r="28" spans="1:8" ht="15">
      <c r="A28" s="46"/>
      <c r="B28" s="46" t="s">
        <v>16</v>
      </c>
      <c r="C28" s="46"/>
      <c r="D28" s="46">
        <v>0.0015</v>
      </c>
      <c r="E28" s="51">
        <v>1.5</v>
      </c>
      <c r="F28" s="74">
        <v>20</v>
      </c>
      <c r="G28" s="75">
        <f t="shared" si="0"/>
        <v>0.03</v>
      </c>
      <c r="H28" s="75"/>
    </row>
    <row r="29" spans="1:8" ht="15">
      <c r="A29" s="46"/>
      <c r="B29" s="63" t="s">
        <v>87</v>
      </c>
      <c r="C29" s="67" t="s">
        <v>68</v>
      </c>
      <c r="D29" s="46"/>
      <c r="E29" s="51"/>
      <c r="F29" s="74"/>
      <c r="G29" s="76">
        <f>SUM(G22:G28)</f>
        <v>44.111999999999995</v>
      </c>
      <c r="H29" s="76"/>
    </row>
    <row r="30" spans="1:8" ht="15">
      <c r="A30" s="46"/>
      <c r="B30" s="62" t="s">
        <v>88</v>
      </c>
      <c r="C30" s="48"/>
      <c r="D30" s="46">
        <v>0.005</v>
      </c>
      <c r="E30" s="51">
        <v>5</v>
      </c>
      <c r="F30" s="74">
        <v>735</v>
      </c>
      <c r="G30" s="75">
        <f t="shared" si="0"/>
        <v>3.6750000000000003</v>
      </c>
      <c r="H30" s="75"/>
    </row>
    <row r="31" spans="1:8" ht="15">
      <c r="A31" s="46"/>
      <c r="B31" s="46" t="s">
        <v>55</v>
      </c>
      <c r="C31" s="54"/>
      <c r="D31" s="46">
        <v>0.2</v>
      </c>
      <c r="E31" s="51">
        <v>200</v>
      </c>
      <c r="F31" s="74">
        <v>57</v>
      </c>
      <c r="G31" s="75">
        <f t="shared" si="0"/>
        <v>11.4</v>
      </c>
      <c r="H31" s="75"/>
    </row>
    <row r="32" spans="1:8" ht="15">
      <c r="A32" s="46"/>
      <c r="B32" s="46" t="s">
        <v>20</v>
      </c>
      <c r="C32" s="54"/>
      <c r="D32" s="46">
        <v>0.01</v>
      </c>
      <c r="E32" s="51">
        <v>10</v>
      </c>
      <c r="F32" s="74">
        <v>79</v>
      </c>
      <c r="G32" s="75">
        <f t="shared" si="0"/>
        <v>0.79</v>
      </c>
      <c r="H32" s="75"/>
    </row>
    <row r="33" spans="1:8" s="61" customFormat="1" ht="15">
      <c r="A33" s="62"/>
      <c r="B33" s="62"/>
      <c r="C33" s="65"/>
      <c r="D33" s="62"/>
      <c r="E33" s="51"/>
      <c r="F33" s="74"/>
      <c r="G33" s="76">
        <f>SUM(G30:G32)</f>
        <v>15.865000000000002</v>
      </c>
      <c r="H33" s="76"/>
    </row>
    <row r="34" spans="1:8" ht="15">
      <c r="A34" s="46"/>
      <c r="B34" s="27" t="s">
        <v>60</v>
      </c>
      <c r="C34" s="48" t="s">
        <v>71</v>
      </c>
      <c r="D34" s="46">
        <v>0.05</v>
      </c>
      <c r="E34" s="51">
        <v>50</v>
      </c>
      <c r="F34" s="74">
        <v>47.5</v>
      </c>
      <c r="G34" s="76">
        <f t="shared" si="0"/>
        <v>2.375</v>
      </c>
      <c r="H34" s="76"/>
    </row>
    <row r="35" spans="1:8" ht="15">
      <c r="A35" s="46"/>
      <c r="B35" s="27" t="s">
        <v>61</v>
      </c>
      <c r="C35" s="48" t="s">
        <v>157</v>
      </c>
      <c r="D35" s="46">
        <v>0.036</v>
      </c>
      <c r="E35" s="51">
        <v>36</v>
      </c>
      <c r="F35" s="74">
        <v>56</v>
      </c>
      <c r="G35" s="76">
        <f t="shared" si="0"/>
        <v>2.016</v>
      </c>
      <c r="H35" s="76"/>
    </row>
    <row r="36" spans="1:8" ht="15">
      <c r="A36" s="46"/>
      <c r="B36" s="46"/>
      <c r="C36" s="54"/>
      <c r="D36" s="46"/>
      <c r="E36" s="51"/>
      <c r="F36" s="74"/>
      <c r="G36" s="76">
        <f>SUM(G9+G20+G29+G33+G34+G35)</f>
        <v>78.81484</v>
      </c>
      <c r="H36" s="90"/>
    </row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M33" sqref="M33"/>
    </sheetView>
  </sheetViews>
  <sheetFormatPr defaultColWidth="9.140625" defaultRowHeight="15"/>
  <cols>
    <col min="1" max="1" width="10.00390625" style="26" customWidth="1"/>
    <col min="2" max="2" width="28.7109375" style="26" customWidth="1"/>
    <col min="3" max="3" width="15.140625" style="8" customWidth="1"/>
    <col min="4" max="5" width="19.7109375" style="26" customWidth="1"/>
    <col min="6" max="16384" width="9.140625" style="26" customWidth="1"/>
  </cols>
  <sheetData>
    <row r="1" spans="1:8" ht="45.75" thickBot="1">
      <c r="A1" s="15" t="s">
        <v>0</v>
      </c>
      <c r="B1" s="14" t="s">
        <v>1</v>
      </c>
      <c r="C1" s="7" t="s">
        <v>2</v>
      </c>
      <c r="D1" s="18" t="s">
        <v>28</v>
      </c>
      <c r="E1" s="86" t="s">
        <v>29</v>
      </c>
      <c r="F1" s="74"/>
      <c r="G1" s="74"/>
      <c r="H1" s="74"/>
    </row>
    <row r="2" spans="1:8" ht="15">
      <c r="A2" s="5"/>
      <c r="B2" s="6" t="s">
        <v>5</v>
      </c>
      <c r="C2" s="10"/>
      <c r="D2" s="11"/>
      <c r="E2" s="35"/>
      <c r="F2" s="74"/>
      <c r="G2" s="74"/>
      <c r="H2" s="74"/>
    </row>
    <row r="3" spans="1:8" ht="15">
      <c r="A3" s="46"/>
      <c r="B3" s="50" t="s">
        <v>82</v>
      </c>
      <c r="C3" s="54"/>
      <c r="D3" s="46"/>
      <c r="E3" s="79"/>
      <c r="F3" s="74"/>
      <c r="G3" s="75"/>
      <c r="H3" s="75"/>
    </row>
    <row r="4" spans="1:8" ht="15">
      <c r="A4" s="27" t="s">
        <v>9</v>
      </c>
      <c r="B4" s="27" t="s">
        <v>72</v>
      </c>
      <c r="C4" s="28" t="s">
        <v>69</v>
      </c>
      <c r="D4" s="46"/>
      <c r="E4" s="79"/>
      <c r="F4" s="74"/>
      <c r="G4" s="75"/>
      <c r="H4" s="75"/>
    </row>
    <row r="5" spans="1:8" ht="15">
      <c r="A5" s="46"/>
      <c r="B5" s="46" t="s">
        <v>73</v>
      </c>
      <c r="C5" s="46"/>
      <c r="D5" s="46">
        <v>0.0594</v>
      </c>
      <c r="E5" s="79">
        <v>47.4</v>
      </c>
      <c r="F5" s="74">
        <v>30</v>
      </c>
      <c r="G5" s="75">
        <f>SUM(D5*F5)</f>
        <v>1.782</v>
      </c>
      <c r="H5" s="75"/>
    </row>
    <row r="6" spans="1:8" ht="15">
      <c r="A6" s="46"/>
      <c r="B6" s="46" t="s">
        <v>19</v>
      </c>
      <c r="C6" s="46"/>
      <c r="D6" s="46">
        <v>0.0078</v>
      </c>
      <c r="E6" s="79">
        <v>6</v>
      </c>
      <c r="F6" s="74">
        <v>34</v>
      </c>
      <c r="G6" s="75">
        <f aca="true" t="shared" si="0" ref="G6:G38">SUM(D6*F6)</f>
        <v>0.2652</v>
      </c>
      <c r="H6" s="75"/>
    </row>
    <row r="7" spans="1:8" ht="15">
      <c r="A7" s="46"/>
      <c r="B7" s="46" t="s">
        <v>74</v>
      </c>
      <c r="C7" s="46"/>
      <c r="D7" s="46">
        <v>0.00018</v>
      </c>
      <c r="E7" s="79">
        <v>0.18</v>
      </c>
      <c r="F7" s="74">
        <v>351</v>
      </c>
      <c r="G7" s="75">
        <f t="shared" si="0"/>
        <v>0.06318</v>
      </c>
      <c r="H7" s="75"/>
    </row>
    <row r="8" spans="1:8" ht="15">
      <c r="A8" s="46"/>
      <c r="B8" s="46" t="s">
        <v>20</v>
      </c>
      <c r="C8" s="46"/>
      <c r="D8" s="46">
        <v>0.003</v>
      </c>
      <c r="E8" s="79">
        <v>3</v>
      </c>
      <c r="F8" s="74">
        <v>79</v>
      </c>
      <c r="G8" s="75">
        <f t="shared" si="0"/>
        <v>0.23700000000000002</v>
      </c>
      <c r="H8" s="75"/>
    </row>
    <row r="9" spans="1:8" ht="15">
      <c r="A9" s="46"/>
      <c r="B9" s="46" t="s">
        <v>10</v>
      </c>
      <c r="C9" s="46"/>
      <c r="D9" s="46">
        <v>0.003</v>
      </c>
      <c r="E9" s="79">
        <v>3</v>
      </c>
      <c r="F9" s="74">
        <v>146.74</v>
      </c>
      <c r="G9" s="75">
        <f t="shared" si="0"/>
        <v>0.44022000000000006</v>
      </c>
      <c r="H9" s="75"/>
    </row>
    <row r="10" spans="1:8" ht="15">
      <c r="A10" s="46"/>
      <c r="B10" s="46" t="s">
        <v>12</v>
      </c>
      <c r="C10" s="46"/>
      <c r="D10" s="46">
        <v>0.001</v>
      </c>
      <c r="E10" s="79">
        <v>1</v>
      </c>
      <c r="F10" s="74">
        <v>20</v>
      </c>
      <c r="G10" s="75">
        <f t="shared" si="0"/>
        <v>0.02</v>
      </c>
      <c r="H10" s="75"/>
    </row>
    <row r="11" spans="1:8" ht="15">
      <c r="A11" s="46"/>
      <c r="B11" s="46"/>
      <c r="C11" s="46"/>
      <c r="D11" s="46"/>
      <c r="E11" s="79"/>
      <c r="F11" s="74"/>
      <c r="G11" s="76">
        <f>SUM(G5:G10)</f>
        <v>2.8076000000000003</v>
      </c>
      <c r="H11" s="76"/>
    </row>
    <row r="12" spans="1:8" ht="15">
      <c r="A12" s="27" t="s">
        <v>91</v>
      </c>
      <c r="B12" s="27" t="s">
        <v>128</v>
      </c>
      <c r="C12" s="28" t="s">
        <v>154</v>
      </c>
      <c r="D12" s="46"/>
      <c r="E12" s="79"/>
      <c r="F12" s="74"/>
      <c r="G12" s="75"/>
      <c r="H12" s="75"/>
    </row>
    <row r="13" spans="1:8" ht="15">
      <c r="A13" s="46"/>
      <c r="B13" s="46" t="s">
        <v>47</v>
      </c>
      <c r="C13" s="46"/>
      <c r="D13" s="46">
        <v>0.1</v>
      </c>
      <c r="E13" s="79">
        <v>75</v>
      </c>
      <c r="F13" s="74">
        <v>28</v>
      </c>
      <c r="G13" s="75">
        <f t="shared" si="0"/>
        <v>2.8000000000000003</v>
      </c>
      <c r="H13" s="75"/>
    </row>
    <row r="14" spans="1:8" ht="15">
      <c r="A14" s="46"/>
      <c r="B14" s="46" t="s">
        <v>92</v>
      </c>
      <c r="C14" s="46"/>
      <c r="D14" s="46">
        <v>0.005</v>
      </c>
      <c r="E14" s="79">
        <v>5</v>
      </c>
      <c r="F14" s="74">
        <v>95</v>
      </c>
      <c r="G14" s="75">
        <f t="shared" si="0"/>
        <v>0.47500000000000003</v>
      </c>
      <c r="H14" s="75"/>
    </row>
    <row r="15" spans="1:8" ht="15">
      <c r="A15" s="46"/>
      <c r="B15" s="46" t="s">
        <v>19</v>
      </c>
      <c r="C15" s="46"/>
      <c r="D15" s="46">
        <v>0.013</v>
      </c>
      <c r="E15" s="79">
        <v>10</v>
      </c>
      <c r="F15" s="74">
        <v>34</v>
      </c>
      <c r="G15" s="75">
        <f t="shared" si="0"/>
        <v>0.442</v>
      </c>
      <c r="H15" s="75"/>
    </row>
    <row r="16" spans="1:8" ht="15">
      <c r="A16" s="46"/>
      <c r="B16" s="46" t="s">
        <v>45</v>
      </c>
      <c r="C16" s="46"/>
      <c r="D16" s="46">
        <v>0.006</v>
      </c>
      <c r="E16" s="79">
        <v>5</v>
      </c>
      <c r="F16" s="74">
        <v>35</v>
      </c>
      <c r="G16" s="75">
        <f t="shared" si="0"/>
        <v>0.21</v>
      </c>
      <c r="H16" s="75"/>
    </row>
    <row r="17" spans="1:8" ht="15">
      <c r="A17" s="46"/>
      <c r="B17" s="46" t="s">
        <v>93</v>
      </c>
      <c r="C17" s="46"/>
      <c r="D17" s="46">
        <v>0.017</v>
      </c>
      <c r="E17" s="79">
        <v>15</v>
      </c>
      <c r="F17" s="74">
        <v>95</v>
      </c>
      <c r="G17" s="75">
        <f t="shared" si="0"/>
        <v>1.6150000000000002</v>
      </c>
      <c r="H17" s="75"/>
    </row>
    <row r="18" spans="1:8" ht="15">
      <c r="A18" s="46"/>
      <c r="B18" s="46" t="s">
        <v>11</v>
      </c>
      <c r="C18" s="46"/>
      <c r="D18" s="46">
        <v>0.005</v>
      </c>
      <c r="E18" s="79">
        <v>5</v>
      </c>
      <c r="F18" s="74">
        <v>675</v>
      </c>
      <c r="G18" s="75">
        <f t="shared" si="0"/>
        <v>3.375</v>
      </c>
      <c r="H18" s="75"/>
    </row>
    <row r="19" spans="1:8" ht="15">
      <c r="A19" s="46"/>
      <c r="B19" s="46" t="s">
        <v>12</v>
      </c>
      <c r="C19" s="46"/>
      <c r="D19" s="46">
        <v>0.0015</v>
      </c>
      <c r="E19" s="79">
        <v>1.5</v>
      </c>
      <c r="F19" s="74">
        <v>20</v>
      </c>
      <c r="G19" s="75">
        <f t="shared" si="0"/>
        <v>0.03</v>
      </c>
      <c r="H19" s="75"/>
    </row>
    <row r="20" spans="1:8" ht="15">
      <c r="A20" s="46"/>
      <c r="B20" s="46" t="s">
        <v>34</v>
      </c>
      <c r="C20" s="54"/>
      <c r="D20" s="46">
        <v>0.01</v>
      </c>
      <c r="E20" s="51">
        <v>10</v>
      </c>
      <c r="F20" s="74">
        <v>275</v>
      </c>
      <c r="G20" s="75">
        <f t="shared" si="0"/>
        <v>2.75</v>
      </c>
      <c r="H20" s="75"/>
    </row>
    <row r="21" spans="1:8" ht="15">
      <c r="A21" s="46"/>
      <c r="B21" s="46"/>
      <c r="C21" s="54"/>
      <c r="D21" s="46"/>
      <c r="E21" s="51"/>
      <c r="F21" s="74"/>
      <c r="G21" s="76">
        <f>SUM(G13:G20)</f>
        <v>11.697000000000001</v>
      </c>
      <c r="H21" s="76"/>
    </row>
    <row r="22" spans="1:8" ht="15">
      <c r="A22" s="27" t="s">
        <v>152</v>
      </c>
      <c r="B22" s="27" t="s">
        <v>153</v>
      </c>
      <c r="C22" s="48" t="s">
        <v>70</v>
      </c>
      <c r="D22" s="46"/>
      <c r="E22" s="51"/>
      <c r="F22" s="74"/>
      <c r="G22" s="75"/>
      <c r="H22" s="75"/>
    </row>
    <row r="23" spans="1:8" ht="15">
      <c r="A23" s="46"/>
      <c r="B23" s="46" t="s">
        <v>32</v>
      </c>
      <c r="C23" s="54"/>
      <c r="D23" s="46">
        <v>0.132</v>
      </c>
      <c r="E23" s="51">
        <v>120</v>
      </c>
      <c r="F23" s="74">
        <v>287</v>
      </c>
      <c r="G23" s="75">
        <f t="shared" si="0"/>
        <v>37.884</v>
      </c>
      <c r="H23" s="75"/>
    </row>
    <row r="24" spans="1:8" s="61" customFormat="1" ht="15">
      <c r="A24" s="62"/>
      <c r="B24" s="62" t="s">
        <v>13</v>
      </c>
      <c r="C24" s="65"/>
      <c r="D24" s="62">
        <v>0.0192</v>
      </c>
      <c r="E24" s="51">
        <v>19.2</v>
      </c>
      <c r="F24" s="74">
        <v>47.5</v>
      </c>
      <c r="G24" s="75">
        <f t="shared" si="0"/>
        <v>0.9119999999999999</v>
      </c>
      <c r="H24" s="75"/>
    </row>
    <row r="25" spans="1:8" ht="15">
      <c r="A25" s="46"/>
      <c r="B25" s="46" t="s">
        <v>15</v>
      </c>
      <c r="C25" s="54"/>
      <c r="D25" s="46">
        <v>0.0048</v>
      </c>
      <c r="E25" s="51">
        <v>4.8</v>
      </c>
      <c r="F25" s="74">
        <v>675</v>
      </c>
      <c r="G25" s="75">
        <f t="shared" si="0"/>
        <v>3.2399999999999998</v>
      </c>
      <c r="H25" s="75"/>
    </row>
    <row r="26" spans="1:8" ht="15">
      <c r="A26" s="46"/>
      <c r="B26" s="46" t="s">
        <v>10</v>
      </c>
      <c r="C26" s="54"/>
      <c r="D26" s="46">
        <v>0.012</v>
      </c>
      <c r="E26" s="51">
        <v>12</v>
      </c>
      <c r="F26" s="74">
        <v>146.74</v>
      </c>
      <c r="G26" s="75">
        <f t="shared" si="0"/>
        <v>1.7608800000000002</v>
      </c>
      <c r="H26" s="75"/>
    </row>
    <row r="27" spans="1:8" ht="15">
      <c r="A27" s="46"/>
      <c r="B27" s="46" t="s">
        <v>12</v>
      </c>
      <c r="C27" s="54"/>
      <c r="D27" s="46">
        <v>0.0015</v>
      </c>
      <c r="E27" s="51">
        <v>1.5</v>
      </c>
      <c r="F27" s="74">
        <v>20</v>
      </c>
      <c r="G27" s="75">
        <f t="shared" si="0"/>
        <v>0.03</v>
      </c>
      <c r="H27" s="75"/>
    </row>
    <row r="28" spans="1:8" ht="15">
      <c r="A28" s="46"/>
      <c r="B28" s="46"/>
      <c r="C28" s="54"/>
      <c r="D28" s="46"/>
      <c r="E28" s="51"/>
      <c r="F28" s="74"/>
      <c r="G28" s="76">
        <f>SUM(G23:G27)</f>
        <v>43.82688</v>
      </c>
      <c r="H28" s="76"/>
    </row>
    <row r="29" spans="1:8" ht="15">
      <c r="A29" s="27" t="s">
        <v>31</v>
      </c>
      <c r="B29" s="27" t="s">
        <v>75</v>
      </c>
      <c r="C29" s="48">
        <v>150</v>
      </c>
      <c r="D29" s="46"/>
      <c r="E29" s="51"/>
      <c r="F29" s="74"/>
      <c r="G29" s="75"/>
      <c r="H29" s="75"/>
    </row>
    <row r="30" spans="1:8" ht="15">
      <c r="A30" s="46"/>
      <c r="B30" s="46" t="s">
        <v>53</v>
      </c>
      <c r="C30" s="54"/>
      <c r="D30" s="46">
        <v>0.1708</v>
      </c>
      <c r="E30" s="51">
        <v>128.28</v>
      </c>
      <c r="F30" s="74">
        <v>28</v>
      </c>
      <c r="G30" s="75">
        <f t="shared" si="0"/>
        <v>4.7824</v>
      </c>
      <c r="H30" s="75"/>
    </row>
    <row r="31" spans="1:8" ht="15">
      <c r="A31" s="46"/>
      <c r="B31" s="46" t="s">
        <v>37</v>
      </c>
      <c r="C31" s="54"/>
      <c r="D31" s="46">
        <v>0.024</v>
      </c>
      <c r="E31" s="51">
        <v>24</v>
      </c>
      <c r="F31" s="74">
        <v>57</v>
      </c>
      <c r="G31" s="75">
        <f t="shared" si="0"/>
        <v>1.368</v>
      </c>
      <c r="H31" s="75"/>
    </row>
    <row r="32" spans="1:8" ht="15">
      <c r="A32" s="46"/>
      <c r="B32" s="46" t="s">
        <v>15</v>
      </c>
      <c r="C32" s="54"/>
      <c r="D32" s="46">
        <v>0.0053</v>
      </c>
      <c r="E32" s="51">
        <v>5.3</v>
      </c>
      <c r="F32" s="74">
        <v>675</v>
      </c>
      <c r="G32" s="75">
        <f t="shared" si="0"/>
        <v>3.5775</v>
      </c>
      <c r="H32" s="75"/>
    </row>
    <row r="33" spans="1:8" ht="15">
      <c r="A33" s="46"/>
      <c r="B33" s="46" t="s">
        <v>57</v>
      </c>
      <c r="C33" s="54"/>
      <c r="D33" s="46">
        <v>0.0015</v>
      </c>
      <c r="E33" s="51">
        <v>1.5</v>
      </c>
      <c r="F33" s="74">
        <v>20</v>
      </c>
      <c r="G33" s="75">
        <f t="shared" si="0"/>
        <v>0.03</v>
      </c>
      <c r="H33" s="75"/>
    </row>
    <row r="34" spans="1:8" ht="15">
      <c r="A34" s="46"/>
      <c r="B34" s="46"/>
      <c r="C34" s="54"/>
      <c r="D34" s="46"/>
      <c r="E34" s="51"/>
      <c r="F34" s="74"/>
      <c r="G34" s="76">
        <f>SUM(G30:G33)</f>
        <v>9.7579</v>
      </c>
      <c r="H34" s="76"/>
    </row>
    <row r="35" spans="1:8" ht="15">
      <c r="A35" s="27"/>
      <c r="B35" s="27" t="s">
        <v>141</v>
      </c>
      <c r="C35" s="48" t="s">
        <v>68</v>
      </c>
      <c r="D35" s="46">
        <v>0.2</v>
      </c>
      <c r="E35" s="51">
        <v>200</v>
      </c>
      <c r="F35" s="74">
        <v>50</v>
      </c>
      <c r="G35" s="76">
        <f t="shared" si="0"/>
        <v>10</v>
      </c>
      <c r="H35" s="76"/>
    </row>
    <row r="36" spans="1:8" ht="15">
      <c r="A36" s="46"/>
      <c r="B36" s="63" t="s">
        <v>105</v>
      </c>
      <c r="C36" s="67" t="s">
        <v>158</v>
      </c>
      <c r="D36" s="46">
        <v>0.045</v>
      </c>
      <c r="E36" s="51">
        <v>45</v>
      </c>
      <c r="F36" s="80">
        <v>176</v>
      </c>
      <c r="G36" s="76">
        <f t="shared" si="0"/>
        <v>7.92</v>
      </c>
      <c r="H36" s="76"/>
    </row>
    <row r="37" spans="1:8" ht="15">
      <c r="A37" s="46"/>
      <c r="B37" s="27" t="s">
        <v>60</v>
      </c>
      <c r="C37" s="48" t="s">
        <v>71</v>
      </c>
      <c r="D37" s="46">
        <v>0.05</v>
      </c>
      <c r="E37" s="51">
        <v>50</v>
      </c>
      <c r="F37" s="74">
        <v>47.5</v>
      </c>
      <c r="G37" s="76">
        <f t="shared" si="0"/>
        <v>2.375</v>
      </c>
      <c r="H37" s="76"/>
    </row>
    <row r="38" spans="1:8" ht="15">
      <c r="A38" s="46"/>
      <c r="B38" s="27" t="s">
        <v>61</v>
      </c>
      <c r="C38" s="48" t="s">
        <v>157</v>
      </c>
      <c r="D38" s="46">
        <v>0.036</v>
      </c>
      <c r="E38" s="51">
        <v>36</v>
      </c>
      <c r="F38" s="74">
        <v>56</v>
      </c>
      <c r="G38" s="76">
        <f t="shared" si="0"/>
        <v>2.016</v>
      </c>
      <c r="H38" s="76"/>
    </row>
    <row r="39" spans="1:8" ht="15">
      <c r="A39" s="46"/>
      <c r="B39" s="63"/>
      <c r="C39" s="67"/>
      <c r="D39" s="46"/>
      <c r="E39" s="51"/>
      <c r="F39" s="80"/>
      <c r="G39" s="76">
        <f>SUM(G11+G21+G28+G34+G35+G36+G37+G38)</f>
        <v>90.40038000000001</v>
      </c>
      <c r="H39" s="76"/>
    </row>
  </sheetData>
  <sheetProtection/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L27" sqref="L27"/>
    </sheetView>
  </sheetViews>
  <sheetFormatPr defaultColWidth="9.140625" defaultRowHeight="15"/>
  <cols>
    <col min="1" max="1" width="10.00390625" style="26" customWidth="1"/>
    <col min="2" max="2" width="29.28125" style="26" customWidth="1"/>
    <col min="3" max="3" width="10.00390625" style="26" customWidth="1"/>
    <col min="4" max="5" width="17.00390625" style="26" customWidth="1"/>
    <col min="6" max="16384" width="9.140625" style="26" customWidth="1"/>
  </cols>
  <sheetData>
    <row r="1" spans="1:8" ht="50.25" customHeight="1" thickBot="1">
      <c r="A1" s="19" t="s">
        <v>0</v>
      </c>
      <c r="B1" s="18" t="s">
        <v>1</v>
      </c>
      <c r="C1" s="1" t="s">
        <v>2</v>
      </c>
      <c r="D1" s="17" t="s">
        <v>28</v>
      </c>
      <c r="E1" s="72" t="s">
        <v>29</v>
      </c>
      <c r="F1" s="74"/>
      <c r="G1" s="74"/>
      <c r="H1" s="74"/>
    </row>
    <row r="2" spans="1:8" ht="15">
      <c r="A2" s="22"/>
      <c r="B2" s="25" t="s">
        <v>62</v>
      </c>
      <c r="C2" s="2"/>
      <c r="D2" s="12"/>
      <c r="E2" s="36"/>
      <c r="F2" s="74"/>
      <c r="G2" s="74"/>
      <c r="H2" s="74"/>
    </row>
    <row r="3" spans="1:8" ht="15">
      <c r="A3" s="46"/>
      <c r="B3" s="50" t="s">
        <v>82</v>
      </c>
      <c r="C3" s="46"/>
      <c r="D3" s="46"/>
      <c r="E3" s="51"/>
      <c r="F3" s="74"/>
      <c r="G3" s="75"/>
      <c r="H3" s="75"/>
    </row>
    <row r="4" spans="1:8" ht="15">
      <c r="A4" s="27">
        <v>41487</v>
      </c>
      <c r="B4" s="27" t="s">
        <v>120</v>
      </c>
      <c r="C4" s="28" t="s">
        <v>69</v>
      </c>
      <c r="D4" s="46"/>
      <c r="E4" s="51"/>
      <c r="F4" s="74"/>
      <c r="G4" s="75"/>
      <c r="H4" s="75"/>
    </row>
    <row r="5" spans="1:8" ht="15">
      <c r="A5" s="46"/>
      <c r="B5" s="46" t="s">
        <v>19</v>
      </c>
      <c r="C5" s="46"/>
      <c r="D5" s="46">
        <v>0.0564</v>
      </c>
      <c r="E5" s="51">
        <v>45</v>
      </c>
      <c r="F5" s="74">
        <v>34</v>
      </c>
      <c r="G5" s="75">
        <f>SUM(D5*F5)</f>
        <v>1.9176</v>
      </c>
      <c r="H5" s="75"/>
    </row>
    <row r="6" spans="1:8" ht="15">
      <c r="A6" s="46"/>
      <c r="B6" s="46" t="s">
        <v>121</v>
      </c>
      <c r="C6" s="46"/>
      <c r="D6" s="46">
        <v>0.015</v>
      </c>
      <c r="E6" s="51">
        <v>15</v>
      </c>
      <c r="F6" s="74">
        <v>235</v>
      </c>
      <c r="G6" s="75">
        <f aca="true" t="shared" si="0" ref="G6:G34">SUM(D6*F6)</f>
        <v>3.525</v>
      </c>
      <c r="H6" s="75"/>
    </row>
    <row r="7" spans="1:8" ht="15">
      <c r="A7" s="46"/>
      <c r="B7" s="46" t="s">
        <v>20</v>
      </c>
      <c r="C7" s="46"/>
      <c r="D7" s="46">
        <v>0.003</v>
      </c>
      <c r="E7" s="51">
        <v>3</v>
      </c>
      <c r="F7" s="74">
        <v>79</v>
      </c>
      <c r="G7" s="75">
        <f t="shared" si="0"/>
        <v>0.23700000000000002</v>
      </c>
      <c r="H7" s="75"/>
    </row>
    <row r="8" spans="1:8" ht="15">
      <c r="A8" s="46"/>
      <c r="B8" s="46"/>
      <c r="C8" s="46"/>
      <c r="D8" s="46"/>
      <c r="E8" s="51"/>
      <c r="F8" s="74"/>
      <c r="G8" s="76">
        <f>SUM(G5:G7)</f>
        <v>5.6796</v>
      </c>
      <c r="H8" s="76"/>
    </row>
    <row r="9" spans="1:8" ht="15">
      <c r="A9" s="46"/>
      <c r="B9" s="27" t="s">
        <v>122</v>
      </c>
      <c r="C9" s="28" t="s">
        <v>145</v>
      </c>
      <c r="D9" s="46"/>
      <c r="E9" s="51"/>
      <c r="F9" s="74"/>
      <c r="G9" s="75"/>
      <c r="H9" s="75"/>
    </row>
    <row r="10" spans="1:8" ht="15">
      <c r="A10" s="46"/>
      <c r="B10" s="46" t="s">
        <v>92</v>
      </c>
      <c r="C10" s="46"/>
      <c r="D10" s="46">
        <v>0.015</v>
      </c>
      <c r="E10" s="51">
        <v>15</v>
      </c>
      <c r="F10" s="74">
        <v>95</v>
      </c>
      <c r="G10" s="75">
        <f t="shared" si="0"/>
        <v>1.425</v>
      </c>
      <c r="H10" s="75"/>
    </row>
    <row r="11" spans="1:8" ht="15">
      <c r="A11" s="46"/>
      <c r="B11" s="46" t="s">
        <v>19</v>
      </c>
      <c r="C11" s="46"/>
      <c r="D11" s="46">
        <v>0.0125</v>
      </c>
      <c r="E11" s="51">
        <v>10</v>
      </c>
      <c r="F11" s="74">
        <v>34</v>
      </c>
      <c r="G11" s="75">
        <f t="shared" si="0"/>
        <v>0.42500000000000004</v>
      </c>
      <c r="H11" s="75"/>
    </row>
    <row r="12" spans="1:8" ht="15">
      <c r="A12" s="46"/>
      <c r="B12" s="46" t="s">
        <v>45</v>
      </c>
      <c r="C12" s="46"/>
      <c r="D12" s="46">
        <v>0.012</v>
      </c>
      <c r="E12" s="51">
        <v>10</v>
      </c>
      <c r="F12" s="74">
        <v>35</v>
      </c>
      <c r="G12" s="75">
        <f t="shared" si="0"/>
        <v>0.42</v>
      </c>
      <c r="H12" s="75"/>
    </row>
    <row r="13" spans="1:8" ht="15">
      <c r="A13" s="46"/>
      <c r="B13" s="46" t="s">
        <v>35</v>
      </c>
      <c r="C13" s="46"/>
      <c r="D13" s="46">
        <v>0.004</v>
      </c>
      <c r="E13" s="51">
        <v>4</v>
      </c>
      <c r="F13" s="74">
        <v>149</v>
      </c>
      <c r="G13" s="75">
        <f t="shared" si="0"/>
        <v>0.596</v>
      </c>
      <c r="H13" s="75"/>
    </row>
    <row r="14" spans="1:8" ht="15">
      <c r="A14" s="46"/>
      <c r="B14" s="46" t="s">
        <v>11</v>
      </c>
      <c r="C14" s="46"/>
      <c r="D14" s="46">
        <v>0.0025</v>
      </c>
      <c r="E14" s="51">
        <v>2.5</v>
      </c>
      <c r="F14" s="74">
        <v>675</v>
      </c>
      <c r="G14" s="75">
        <f t="shared" si="0"/>
        <v>1.6875</v>
      </c>
      <c r="H14" s="75"/>
    </row>
    <row r="15" spans="1:8" ht="15">
      <c r="A15" s="46"/>
      <c r="B15" s="46" t="s">
        <v>123</v>
      </c>
      <c r="C15" s="46"/>
      <c r="D15" s="46"/>
      <c r="E15" s="51"/>
      <c r="F15" s="74"/>
      <c r="G15" s="75">
        <f t="shared" si="0"/>
        <v>0</v>
      </c>
      <c r="H15" s="75"/>
    </row>
    <row r="16" spans="1:8" ht="15">
      <c r="A16" s="46"/>
      <c r="B16" s="46" t="s">
        <v>124</v>
      </c>
      <c r="C16" s="46"/>
      <c r="D16" s="46">
        <v>0.0313</v>
      </c>
      <c r="E16" s="51">
        <v>28.5</v>
      </c>
      <c r="F16" s="74">
        <v>495</v>
      </c>
      <c r="G16" s="75">
        <f t="shared" si="0"/>
        <v>15.493500000000001</v>
      </c>
      <c r="H16" s="75"/>
    </row>
    <row r="17" spans="1:8" ht="15">
      <c r="A17" s="46"/>
      <c r="B17" s="46" t="s">
        <v>45</v>
      </c>
      <c r="C17" s="46"/>
      <c r="D17" s="46">
        <v>0.003</v>
      </c>
      <c r="E17" s="51">
        <v>2.5</v>
      </c>
      <c r="F17" s="74">
        <v>35</v>
      </c>
      <c r="G17" s="75">
        <f t="shared" si="0"/>
        <v>0.105</v>
      </c>
      <c r="H17" s="75"/>
    </row>
    <row r="18" spans="1:8" ht="15">
      <c r="A18" s="46"/>
      <c r="B18" s="46" t="s">
        <v>98</v>
      </c>
      <c r="C18" s="46"/>
      <c r="D18" s="46">
        <v>0.002</v>
      </c>
      <c r="E18" s="51">
        <v>2</v>
      </c>
      <c r="F18" s="74">
        <v>200</v>
      </c>
      <c r="G18" s="75">
        <f t="shared" si="0"/>
        <v>0.4</v>
      </c>
      <c r="H18" s="75"/>
    </row>
    <row r="19" spans="1:8" ht="15">
      <c r="A19" s="46"/>
      <c r="B19" s="46" t="s">
        <v>12</v>
      </c>
      <c r="C19" s="46"/>
      <c r="D19" s="46">
        <v>0.002</v>
      </c>
      <c r="E19" s="51">
        <v>2</v>
      </c>
      <c r="F19" s="74">
        <v>20</v>
      </c>
      <c r="G19" s="75">
        <f t="shared" si="0"/>
        <v>0.04</v>
      </c>
      <c r="H19" s="75"/>
    </row>
    <row r="20" spans="1:8" ht="15">
      <c r="A20" s="46"/>
      <c r="B20" s="46"/>
      <c r="C20" s="46"/>
      <c r="D20" s="46"/>
      <c r="E20" s="51"/>
      <c r="F20" s="74"/>
      <c r="G20" s="76">
        <f>SUM(G10:G19)</f>
        <v>20.592</v>
      </c>
      <c r="H20" s="76"/>
    </row>
    <row r="21" spans="1:8" ht="15">
      <c r="A21" s="46"/>
      <c r="B21" s="27" t="s">
        <v>125</v>
      </c>
      <c r="C21" s="28" t="s">
        <v>146</v>
      </c>
      <c r="D21" s="46"/>
      <c r="E21" s="51"/>
      <c r="F21" s="74"/>
      <c r="G21" s="75"/>
      <c r="H21" s="75"/>
    </row>
    <row r="22" spans="1:8" ht="15">
      <c r="A22" s="46"/>
      <c r="B22" s="46" t="s">
        <v>22</v>
      </c>
      <c r="C22" s="46"/>
      <c r="D22" s="46">
        <v>0.1818</v>
      </c>
      <c r="E22" s="51">
        <v>180</v>
      </c>
      <c r="F22" s="74">
        <v>280</v>
      </c>
      <c r="G22" s="75">
        <f t="shared" si="0"/>
        <v>50.903999999999996</v>
      </c>
      <c r="H22" s="75"/>
    </row>
    <row r="23" spans="1:8" ht="15">
      <c r="A23" s="46"/>
      <c r="B23" s="46" t="s">
        <v>26</v>
      </c>
      <c r="C23" s="46"/>
      <c r="D23" s="46">
        <v>0.0204</v>
      </c>
      <c r="E23" s="51">
        <v>20.4</v>
      </c>
      <c r="F23" s="74">
        <v>41</v>
      </c>
      <c r="G23" s="75">
        <f t="shared" si="0"/>
        <v>0.8364</v>
      </c>
      <c r="H23" s="75"/>
    </row>
    <row r="24" spans="1:8" ht="15">
      <c r="A24" s="46"/>
      <c r="B24" s="46" t="s">
        <v>67</v>
      </c>
      <c r="C24" s="46"/>
      <c r="D24" s="46">
        <v>0.0048</v>
      </c>
      <c r="E24" s="51">
        <v>4.8</v>
      </c>
      <c r="F24" s="74">
        <v>200</v>
      </c>
      <c r="G24" s="75">
        <f t="shared" si="0"/>
        <v>0.96</v>
      </c>
      <c r="H24" s="75"/>
    </row>
    <row r="25" spans="1:8" ht="15">
      <c r="A25" s="46"/>
      <c r="B25" s="46" t="s">
        <v>10</v>
      </c>
      <c r="C25" s="46"/>
      <c r="D25" s="46">
        <v>0.0036</v>
      </c>
      <c r="E25" s="51">
        <v>3.6</v>
      </c>
      <c r="F25" s="74">
        <v>146.74</v>
      </c>
      <c r="G25" s="75">
        <f t="shared" si="0"/>
        <v>0.5282640000000001</v>
      </c>
      <c r="H25" s="75"/>
    </row>
    <row r="26" spans="1:8" ht="15">
      <c r="A26" s="46"/>
      <c r="B26" s="46" t="s">
        <v>126</v>
      </c>
      <c r="C26" s="46"/>
      <c r="D26" s="46">
        <v>0.04</v>
      </c>
      <c r="E26" s="51">
        <v>40</v>
      </c>
      <c r="F26" s="74">
        <v>234.21</v>
      </c>
      <c r="G26" s="75">
        <f t="shared" si="0"/>
        <v>9.368400000000001</v>
      </c>
      <c r="H26" s="75"/>
    </row>
    <row r="27" spans="1:8" ht="15">
      <c r="A27" s="46"/>
      <c r="B27" s="27" t="s">
        <v>77</v>
      </c>
      <c r="C27" s="28" t="s">
        <v>68</v>
      </c>
      <c r="D27" s="46"/>
      <c r="E27" s="51"/>
      <c r="F27" s="80"/>
      <c r="G27" s="76">
        <f>SUM(G22:G26)</f>
        <v>62.597063999999996</v>
      </c>
      <c r="H27" s="76"/>
    </row>
    <row r="28" spans="1:8" s="61" customFormat="1" ht="15">
      <c r="A28" s="62"/>
      <c r="B28" s="62" t="s">
        <v>58</v>
      </c>
      <c r="C28" s="64"/>
      <c r="D28" s="62">
        <v>0.02</v>
      </c>
      <c r="E28" s="51">
        <v>20</v>
      </c>
      <c r="F28" s="80">
        <v>122</v>
      </c>
      <c r="G28" s="75">
        <f t="shared" si="0"/>
        <v>2.44</v>
      </c>
      <c r="H28" s="75"/>
    </row>
    <row r="29" spans="1:8" ht="15">
      <c r="A29" s="46"/>
      <c r="B29" s="62" t="s">
        <v>56</v>
      </c>
      <c r="C29" s="28"/>
      <c r="D29" s="46">
        <v>0.01</v>
      </c>
      <c r="E29" s="51">
        <v>10</v>
      </c>
      <c r="F29" s="74">
        <v>79</v>
      </c>
      <c r="G29" s="75">
        <f t="shared" si="0"/>
        <v>0.79</v>
      </c>
      <c r="H29" s="75"/>
    </row>
    <row r="30" spans="1:8" ht="15">
      <c r="A30" s="46"/>
      <c r="B30" s="62" t="s">
        <v>59</v>
      </c>
      <c r="C30" s="28"/>
      <c r="D30" s="46">
        <v>0.0002</v>
      </c>
      <c r="E30" s="51">
        <v>0.2</v>
      </c>
      <c r="F30" s="74">
        <v>351</v>
      </c>
      <c r="G30" s="75">
        <f t="shared" si="0"/>
        <v>0.0702</v>
      </c>
      <c r="H30" s="75"/>
    </row>
    <row r="31" spans="1:8" s="61" customFormat="1" ht="15">
      <c r="A31" s="62"/>
      <c r="B31" s="62"/>
      <c r="C31" s="64"/>
      <c r="D31" s="62"/>
      <c r="E31" s="51"/>
      <c r="F31" s="74"/>
      <c r="G31" s="76">
        <f>SUM(G28:G30)</f>
        <v>3.3002</v>
      </c>
      <c r="H31" s="76"/>
    </row>
    <row r="32" spans="1:8" ht="15">
      <c r="A32" s="46"/>
      <c r="B32" s="27" t="s">
        <v>25</v>
      </c>
      <c r="C32" s="28">
        <v>50</v>
      </c>
      <c r="D32" s="46">
        <v>0.05</v>
      </c>
      <c r="E32" s="51">
        <v>50</v>
      </c>
      <c r="F32" s="74">
        <v>47.5</v>
      </c>
      <c r="G32" s="76">
        <f t="shared" si="0"/>
        <v>2.375</v>
      </c>
      <c r="H32" s="76"/>
    </row>
    <row r="33" spans="1:8" ht="15">
      <c r="A33" s="46"/>
      <c r="B33" s="27" t="s">
        <v>27</v>
      </c>
      <c r="C33" s="28">
        <v>36</v>
      </c>
      <c r="D33" s="46">
        <v>0.036</v>
      </c>
      <c r="E33" s="51">
        <v>36</v>
      </c>
      <c r="F33" s="80">
        <v>56</v>
      </c>
      <c r="G33" s="76">
        <f t="shared" si="0"/>
        <v>2.016</v>
      </c>
      <c r="H33" s="76"/>
    </row>
    <row r="34" spans="1:8" ht="15">
      <c r="A34" s="46"/>
      <c r="B34" s="27" t="s">
        <v>162</v>
      </c>
      <c r="C34" s="28">
        <v>110</v>
      </c>
      <c r="D34" s="46">
        <v>0.11</v>
      </c>
      <c r="E34" s="51">
        <v>110</v>
      </c>
      <c r="F34" s="80">
        <v>170</v>
      </c>
      <c r="G34" s="76">
        <f t="shared" si="0"/>
        <v>18.7</v>
      </c>
      <c r="H34" s="76"/>
    </row>
    <row r="35" spans="1:8" ht="15">
      <c r="A35" s="46"/>
      <c r="B35" s="46"/>
      <c r="C35" s="46"/>
      <c r="D35" s="46"/>
      <c r="E35" s="51"/>
      <c r="F35" s="74"/>
      <c r="G35" s="81">
        <f>SUM(G8+G20+G27+G31+G32+G33+G34)</f>
        <v>115.25986400000001</v>
      </c>
      <c r="H35" s="90"/>
    </row>
  </sheetData>
  <sheetProtection/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5.57421875" style="0" customWidth="1"/>
    <col min="2" max="2" width="13.140625" style="0" customWidth="1"/>
    <col min="3" max="3" width="14.8515625" style="0" customWidth="1"/>
    <col min="4" max="4" width="15.00390625" style="0" customWidth="1"/>
  </cols>
  <sheetData>
    <row r="2" spans="2:5" s="61" customFormat="1" ht="15">
      <c r="B2" s="92" t="s">
        <v>163</v>
      </c>
      <c r="C2" s="92"/>
      <c r="D2" s="92"/>
      <c r="E2" s="43"/>
    </row>
    <row r="4" spans="2:4" ht="15">
      <c r="B4" s="70" t="s">
        <v>129</v>
      </c>
      <c r="C4" s="70" t="s">
        <v>164</v>
      </c>
      <c r="D4" s="70"/>
    </row>
    <row r="5" spans="2:6" ht="15">
      <c r="B5" s="70">
        <v>1</v>
      </c>
      <c r="C5" s="71">
        <f>'1 день'!G37</f>
        <v>107.24816400000002</v>
      </c>
      <c r="D5" s="71"/>
      <c r="E5" s="88"/>
      <c r="F5" s="88"/>
    </row>
    <row r="6" spans="2:6" ht="15">
      <c r="B6" s="70">
        <v>2</v>
      </c>
      <c r="C6" s="71">
        <f>'2 день'!G38</f>
        <v>118.451622</v>
      </c>
      <c r="D6" s="71"/>
      <c r="E6" s="88"/>
      <c r="F6" s="88"/>
    </row>
    <row r="7" spans="2:6" ht="15">
      <c r="B7" s="70">
        <v>3</v>
      </c>
      <c r="C7" s="71">
        <f>'3 день'!G39</f>
        <v>138.65274</v>
      </c>
      <c r="D7" s="71"/>
      <c r="E7" s="88"/>
      <c r="F7" s="88"/>
    </row>
    <row r="8" spans="2:6" ht="15">
      <c r="B8" s="70">
        <v>4</v>
      </c>
      <c r="C8" s="71">
        <f>'4 день'!G43</f>
        <v>89.78612000000001</v>
      </c>
      <c r="D8" s="71"/>
      <c r="E8" s="88"/>
      <c r="F8" s="88"/>
    </row>
    <row r="9" spans="2:6" ht="15">
      <c r="B9" s="70">
        <v>5</v>
      </c>
      <c r="C9" s="71">
        <f>'5 день'!G36</f>
        <v>78.81484</v>
      </c>
      <c r="D9" s="71"/>
      <c r="E9" s="88"/>
      <c r="F9" s="88"/>
    </row>
    <row r="10" spans="2:6" ht="15">
      <c r="B10" s="70">
        <v>6</v>
      </c>
      <c r="C10" s="71">
        <f>'6 день'!G39</f>
        <v>90.40038000000001</v>
      </c>
      <c r="D10" s="71"/>
      <c r="E10" s="88"/>
      <c r="F10" s="88"/>
    </row>
    <row r="11" spans="2:6" ht="15">
      <c r="B11" s="70">
        <v>7</v>
      </c>
      <c r="C11" s="71">
        <f>'7 день'!G35</f>
        <v>115.25986400000001</v>
      </c>
      <c r="D11" s="71"/>
      <c r="E11" s="88"/>
      <c r="F11" s="88"/>
    </row>
    <row r="12" spans="2:6" ht="15">
      <c r="B12" s="70">
        <v>8</v>
      </c>
      <c r="C12" s="71"/>
      <c r="D12" s="71"/>
      <c r="E12" s="88"/>
      <c r="F12" s="88"/>
    </row>
    <row r="13" spans="2:6" ht="15">
      <c r="B13" s="70">
        <v>9</v>
      </c>
      <c r="C13" s="71"/>
      <c r="D13" s="71"/>
      <c r="E13" s="88"/>
      <c r="F13" s="88"/>
    </row>
    <row r="14" spans="2:6" ht="15">
      <c r="B14" s="70">
        <v>10</v>
      </c>
      <c r="C14" s="71"/>
      <c r="D14" s="71"/>
      <c r="E14" s="88"/>
      <c r="F14" s="88"/>
    </row>
    <row r="15" spans="2:6" ht="15">
      <c r="B15" s="69" t="s">
        <v>130</v>
      </c>
      <c r="C15" s="71">
        <f>SUM(C5:C14)</f>
        <v>738.61373</v>
      </c>
      <c r="D15" s="71"/>
      <c r="E15" s="88"/>
      <c r="F15" s="88"/>
    </row>
    <row r="16" spans="2:4" ht="15">
      <c r="B16" s="69" t="s">
        <v>131</v>
      </c>
      <c r="C16" s="71">
        <f>SUM(C15/7)</f>
        <v>105.51624714285715</v>
      </c>
      <c r="D16" s="71"/>
    </row>
    <row r="18" spans="3:4" ht="15">
      <c r="C18" s="88"/>
      <c r="D18" s="91">
        <v>44987</v>
      </c>
    </row>
    <row r="20" ht="15">
      <c r="D20" s="88"/>
    </row>
    <row r="21" spans="3:4" ht="15">
      <c r="C21" s="88"/>
      <c r="D21" s="88"/>
    </row>
    <row r="22" ht="15">
      <c r="D22" s="89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ЕГЭ</cp:lastModifiedBy>
  <cp:lastPrinted>2023-03-01T14:03:31Z</cp:lastPrinted>
  <dcterms:created xsi:type="dcterms:W3CDTF">2012-03-01T17:01:27Z</dcterms:created>
  <dcterms:modified xsi:type="dcterms:W3CDTF">2023-03-15T09:19:34Z</dcterms:modified>
  <cp:category/>
  <cp:version/>
  <cp:contentType/>
  <cp:contentStatus/>
</cp:coreProperties>
</file>